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5990" activeTab="2"/>
  </bookViews>
  <sheets>
    <sheet name="Krycí list" sheetId="1" r:id="rId1"/>
    <sheet name="Rekapitulace" sheetId="2" r:id="rId2"/>
    <sheet name="Položky" sheetId="3" r:id="rId3"/>
  </sheets>
  <calcPr calcId="125725"/>
</workbook>
</file>

<file path=xl/calcChain.xml><?xml version="1.0" encoding="utf-8"?>
<calcChain xmlns="http://schemas.openxmlformats.org/spreadsheetml/2006/main">
  <c r="C58" i="3"/>
  <c r="BE57"/>
  <c r="BE58" s="1"/>
  <c r="BC57"/>
  <c r="BC58" s="1"/>
  <c r="BB57"/>
  <c r="BB58" s="1"/>
  <c r="BA57"/>
  <c r="BA58" s="1"/>
  <c r="G57"/>
  <c r="G58" s="1"/>
  <c r="F18" i="2" s="1"/>
  <c r="BE55" i="3"/>
  <c r="BD55"/>
  <c r="BC55"/>
  <c r="BB55"/>
  <c r="BA55"/>
  <c r="C55"/>
  <c r="G54"/>
  <c r="G53"/>
  <c r="G52"/>
  <c r="G51"/>
  <c r="G50"/>
  <c r="G49"/>
  <c r="G48"/>
  <c r="G47"/>
  <c r="G46"/>
  <c r="G45"/>
  <c r="G44"/>
  <c r="G43"/>
  <c r="G42"/>
  <c r="G41"/>
  <c r="G55" s="1"/>
  <c r="F17" i="2" s="1"/>
  <c r="BE38" i="3"/>
  <c r="BD38"/>
  <c r="BC38"/>
  <c r="BB38"/>
  <c r="BA38"/>
  <c r="C38"/>
  <c r="G37"/>
  <c r="G38" s="1"/>
  <c r="F15" i="2" s="1"/>
  <c r="BE35" i="3"/>
  <c r="BD35"/>
  <c r="BC35"/>
  <c r="BB35"/>
  <c r="BA35"/>
  <c r="C35"/>
  <c r="G34"/>
  <c r="G33"/>
  <c r="G32"/>
  <c r="G31"/>
  <c r="G30"/>
  <c r="G29"/>
  <c r="G35" s="1"/>
  <c r="F14" i="2" s="1"/>
  <c r="C27" i="3"/>
  <c r="BE26"/>
  <c r="BE27" s="1"/>
  <c r="I10" i="2" s="1"/>
  <c r="BD26" i="3"/>
  <c r="BD27" s="1"/>
  <c r="H10" i="2" s="1"/>
  <c r="BC26" i="3"/>
  <c r="BC27" s="1"/>
  <c r="G10" i="2" s="1"/>
  <c r="BB26" i="3"/>
  <c r="BB27" s="1"/>
  <c r="F10" i="2" s="1"/>
  <c r="G26" i="3"/>
  <c r="G27" s="1"/>
  <c r="C24"/>
  <c r="BE23"/>
  <c r="BE24" s="1"/>
  <c r="I9" i="2" s="1"/>
  <c r="BD23" i="3"/>
  <c r="BD24" s="1"/>
  <c r="H9" i="2" s="1"/>
  <c r="BC23" i="3"/>
  <c r="BC24" s="1"/>
  <c r="G9" i="2" s="1"/>
  <c r="BB23" i="3"/>
  <c r="BB24" s="1"/>
  <c r="F9" i="2" s="1"/>
  <c r="G23" i="3"/>
  <c r="G24" s="1"/>
  <c r="BE21"/>
  <c r="BD21"/>
  <c r="BC21"/>
  <c r="BB21"/>
  <c r="BA21"/>
  <c r="C21"/>
  <c r="G20"/>
  <c r="G19"/>
  <c r="G18"/>
  <c r="G17"/>
  <c r="G21" s="1"/>
  <c r="E8" i="2" s="1"/>
  <c r="C15" i="3"/>
  <c r="BE14"/>
  <c r="BD14"/>
  <c r="BC14"/>
  <c r="BB14"/>
  <c r="G14"/>
  <c r="BA14" s="1"/>
  <c r="BE13"/>
  <c r="BD13"/>
  <c r="BC13"/>
  <c r="BB13"/>
  <c r="G13"/>
  <c r="BA13" s="1"/>
  <c r="BE12"/>
  <c r="BD12"/>
  <c r="BC12"/>
  <c r="BB12"/>
  <c r="BA12"/>
  <c r="G12"/>
  <c r="BE11"/>
  <c r="BD11"/>
  <c r="BC11"/>
  <c r="BB11"/>
  <c r="BA11"/>
  <c r="G11"/>
  <c r="G10"/>
  <c r="BE9"/>
  <c r="BD9"/>
  <c r="BC9"/>
  <c r="BB9"/>
  <c r="G9"/>
  <c r="BA9" s="1"/>
  <c r="BE8"/>
  <c r="BE15" s="1"/>
  <c r="I7" i="2" s="1"/>
  <c r="I19" s="1"/>
  <c r="C20" i="1" s="1"/>
  <c r="BD8" i="3"/>
  <c r="BD15" s="1"/>
  <c r="H7" i="2" s="1"/>
  <c r="BC8" i="3"/>
  <c r="BC15" s="1"/>
  <c r="G7" i="2" s="1"/>
  <c r="G19" s="1"/>
  <c r="C14" i="1" s="1"/>
  <c r="BB8" i="3"/>
  <c r="BB15" s="1"/>
  <c r="F7" i="2" s="1"/>
  <c r="G8" i="3"/>
  <c r="G15" s="1"/>
  <c r="E7" i="2" s="1"/>
  <c r="E4" i="3"/>
  <c r="C4"/>
  <c r="F3"/>
  <c r="C3"/>
  <c r="B18" i="2"/>
  <c r="B17"/>
  <c r="I15"/>
  <c r="H15"/>
  <c r="G15"/>
  <c r="E15"/>
  <c r="B15"/>
  <c r="A15"/>
  <c r="I14"/>
  <c r="H14"/>
  <c r="G14"/>
  <c r="E14"/>
  <c r="B14"/>
  <c r="A14"/>
  <c r="B10"/>
  <c r="A10"/>
  <c r="B9"/>
  <c r="A9"/>
  <c r="I8"/>
  <c r="H8"/>
  <c r="G8"/>
  <c r="F8"/>
  <c r="B8"/>
  <c r="A8"/>
  <c r="B7"/>
  <c r="A7"/>
  <c r="C2"/>
  <c r="C1"/>
  <c r="D20" i="1"/>
  <c r="D19"/>
  <c r="D18"/>
  <c r="D17"/>
  <c r="D16"/>
  <c r="D15"/>
  <c r="D14"/>
  <c r="G8"/>
  <c r="F19" i="2" l="1"/>
  <c r="C17" i="1" s="1"/>
  <c r="H19" i="2"/>
  <c r="C15" i="1" s="1"/>
  <c r="BA8" i="3"/>
  <c r="BA15" s="1"/>
  <c r="BA26"/>
  <c r="BA27" s="1"/>
  <c r="E10" i="2" s="1"/>
  <c r="BD57" i="3"/>
  <c r="BD58" s="1"/>
  <c r="BA23"/>
  <c r="BA24" s="1"/>
  <c r="E9" i="2" s="1"/>
  <c r="E19" s="1"/>
  <c r="G31" l="1"/>
  <c r="I31" s="1"/>
  <c r="G30"/>
  <c r="I30" s="1"/>
  <c r="G20" i="1" s="1"/>
  <c r="G29" i="2"/>
  <c r="I29" s="1"/>
  <c r="G19" i="1" s="1"/>
  <c r="G28" i="2"/>
  <c r="I28" s="1"/>
  <c r="G18" i="1" s="1"/>
  <c r="G27" i="2"/>
  <c r="I27" s="1"/>
  <c r="G17" i="1" s="1"/>
  <c r="G26" i="2"/>
  <c r="I26" s="1"/>
  <c r="G16" i="1" s="1"/>
  <c r="G25" i="2"/>
  <c r="I25" s="1"/>
  <c r="G15" i="1" s="1"/>
  <c r="G24" i="2"/>
  <c r="I24" s="1"/>
  <c r="C16" i="1"/>
  <c r="C18" s="1"/>
  <c r="C21" s="1"/>
  <c r="H32" i="2" l="1"/>
  <c r="G22" i="1" s="1"/>
  <c r="G14"/>
  <c r="C22"/>
  <c r="F31" s="1"/>
  <c r="F32" l="1"/>
  <c r="F33" s="1"/>
  <c r="G21"/>
</calcChain>
</file>

<file path=xl/sharedStrings.xml><?xml version="1.0" encoding="utf-8"?>
<sst xmlns="http://schemas.openxmlformats.org/spreadsheetml/2006/main" count="201" uniqueCount="140">
  <si>
    <t>KRYCÍ LIST ROZPOČTU</t>
  </si>
  <si>
    <t>Objekt :</t>
  </si>
  <si>
    <t>Název objektu :</t>
  </si>
  <si>
    <t>JKSO :</t>
  </si>
  <si>
    <t>1</t>
  </si>
  <si>
    <t>Stavební úpravy OÚ Běštín</t>
  </si>
  <si>
    <t>03/2017.</t>
  </si>
  <si>
    <t>Stavba :</t>
  </si>
  <si>
    <t>Název stavby :</t>
  </si>
  <si>
    <t>SKP :</t>
  </si>
  <si>
    <t>145</t>
  </si>
  <si>
    <t>Projektant :</t>
  </si>
  <si>
    <t>Jan Vlček,Hořovice 1006/9</t>
  </si>
  <si>
    <t>Počet měrných jednotek :</t>
  </si>
  <si>
    <t>Objednatel :</t>
  </si>
  <si>
    <t>OÚ Běštín</t>
  </si>
  <si>
    <t>Náklady na MJ :</t>
  </si>
  <si>
    <t>Počet listů :</t>
  </si>
  <si>
    <t>Zakázkové číslo :</t>
  </si>
  <si>
    <t>Zpracovatel projektu :</t>
  </si>
  <si>
    <t>Jan Vlček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</si>
  <si>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</si>
  <si>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</si>
  <si>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</si>
  <si>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</si>
  <si>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</si>
  <si>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Ztížené výrobní podmínky</t>
  </si>
  <si>
    <t>Z</t>
  </si>
  <si>
    <t>Montáž celkem</t>
  </si>
  <si>
    <t>Oborová přirážka</t>
  </si>
  <si>
    <t>R</t>
  </si>
  <si>
    <t>HSV celkem</t>
  </si>
  <si>
    <t>Přesun stavebních kapacit</t>
  </si>
  <si>
    <t>N</t>
  </si>
  <si>
    <t>PSV celkem</t>
  </si>
  <si>
    <t>Mimostaveništní doprava</t>
  </si>
  <si>
    <t>ZRN celkem</t>
  </si>
  <si>
    <t>Zařízení staveniště</t>
  </si>
  <si>
    <t>Provoz investora</t>
  </si>
  <si>
    <t>HZS</t>
  </si>
  <si>
    <t>Kompletační činnost (IČD)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</si>
  <si>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</si>
  <si>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</si>
  <si>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</si>
  <si>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</si>
  <si>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</si>
  <si>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</si>
  <si>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</si>
  <si>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</si>
  <si>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</si>
  <si>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</si>
  <si>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</si>
  <si>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</si>
  <si>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</si>
  <si>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</si>
  <si>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</si>
  <si>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</si>
  <si>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</si>
  <si>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</si>
  <si>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</si>
  <si>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</si>
  <si>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</si>
  <si>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</si>
  <si>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</si>
  <si>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</si>
  <si>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</si>
  <si>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</si>
  <si>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</si>
  <si>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</si>
  <si>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</si>
  <si>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</si>
  <si>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Rezerva rozpočtu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</si>
  <si>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</si>
  <si>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</si>
  <si>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</si>
  <si>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</si>
  <si>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</si>
  <si>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</si>
  <si>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</si>
  <si>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</si>
  <si>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</si>
  <si>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</si>
  <si>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</si>
  <si>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4</t>
  </si>
  <si>
    <t>Bourací práce</t>
  </si>
  <si>
    <t>Demontáž krytiny</t>
  </si>
  <si>
    <t>m2</t>
  </si>
  <si>
    <t xml:space="preserve">Demontáž latí </t>
  </si>
  <si>
    <t>Demontáž klempířských prvků</t>
  </si>
  <si>
    <t>mb</t>
  </si>
  <si>
    <t>Odvoz suti</t>
  </si>
  <si>
    <t>km</t>
  </si>
  <si>
    <t>Likvidace suti na skládce</t>
  </si>
  <si>
    <t>t</t>
  </si>
  <si>
    <t>Pronájem kontejneru</t>
  </si>
  <si>
    <t>den</t>
  </si>
  <si>
    <t>Celkem za</t>
  </si>
  <si>
    <t>94</t>
  </si>
  <si>
    <t>Lešení a stavební výtahy</t>
  </si>
  <si>
    <t>Pomocné lešení pro okna</t>
  </si>
  <si>
    <t>Montáž lešení lehkého pro fasádu</t>
  </si>
  <si>
    <t>Pronájem lešení</t>
  </si>
  <si>
    <t>Demontáž lešení lehkého</t>
  </si>
  <si>
    <t>95</t>
  </si>
  <si>
    <t>Dokončovací kce na pozem.stav.</t>
  </si>
  <si>
    <t>Vyčištění budov o výšce podlaží do 4 m</t>
  </si>
  <si>
    <t>99</t>
  </si>
  <si>
    <t>Staveništní přesun hmot</t>
  </si>
  <si>
    <t xml:space="preserve">Přesun hmot pro budovy zděné výšky do 12 m </t>
  </si>
  <si>
    <t>Tesařské konstukce</t>
  </si>
  <si>
    <t>Dodávka latí 40 x 60 mm</t>
  </si>
  <si>
    <t>m3</t>
  </si>
  <si>
    <t>Dodávka folie kontaktní 115 g  Jutadach 115</t>
  </si>
  <si>
    <t>bal</t>
  </si>
  <si>
    <t>Montáž folie</t>
  </si>
  <si>
    <t>Impregnace řeziva</t>
  </si>
  <si>
    <t>Spojovací material odhad</t>
  </si>
  <si>
    <t>Přesun hmot pro budovy  do výšky 12 m</t>
  </si>
  <si>
    <t>762</t>
  </si>
  <si>
    <t>Krytiny tvrdé</t>
  </si>
  <si>
    <t xml:space="preserve">Krytiny tvrdé </t>
  </si>
  <si>
    <t>Konstrukce klempířské</t>
  </si>
  <si>
    <t>Žlab r.š. 330 mm</t>
  </si>
  <si>
    <t>bm</t>
  </si>
  <si>
    <t>Okapnice pod folii pozink r.š. 200 mm</t>
  </si>
  <si>
    <t>Oplechování komínu</t>
  </si>
  <si>
    <t>Úžlabí r.š. 660 mm</t>
  </si>
  <si>
    <t>Svody odhad</t>
  </si>
  <si>
    <t>Objímka</t>
  </si>
  <si>
    <t>ks</t>
  </si>
  <si>
    <t>Kotlíky</t>
  </si>
  <si>
    <t>Roh</t>
  </si>
  <si>
    <t>Čílka</t>
  </si>
  <si>
    <t>Kolena</t>
  </si>
  <si>
    <t>Kolena výtoková</t>
  </si>
  <si>
    <t>Spojovací materiál</t>
  </si>
  <si>
    <t>kpl</t>
  </si>
  <si>
    <t>Háky pozink 33  dl. 550 mm</t>
  </si>
  <si>
    <t>Hromosvod</t>
  </si>
  <si>
    <t xml:space="preserve">Hromosvod 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</si>
</sst>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&quot; Kč&quot;"/>
    <numFmt numFmtId="167" formatCode="#,##0.000;&quot;-&quot;#,##0.000"/>
  </numFmts>
  <fonts count="19">
    <font>
      <sz val="10"/>
      <color indexed="8"/>
      <name val="Arial CE"/>
    </font>
    <font>
      <b/>
      <sz val="14"/>
      <color indexed="8"/>
      <name val="Arial CE"/>
    </font>
    <font>
      <b/>
      <i/>
      <sz val="12"/>
      <color indexed="8"/>
      <name val="Arial CE"/>
    </font>
    <font>
      <b/>
      <i/>
      <sz val="10"/>
      <color indexed="8"/>
      <name val="Arial CE"/>
    </font>
    <font>
      <b/>
      <sz val="9"/>
      <color indexed="8"/>
      <name val="Arial CE"/>
    </font>
    <font>
      <b/>
      <sz val="10"/>
      <color indexed="8"/>
      <name val="Arial CE"/>
    </font>
    <font>
      <b/>
      <sz val="12"/>
      <color indexed="8"/>
      <name val="Arial CE"/>
    </font>
    <font>
      <u/>
      <sz val="10"/>
      <color indexed="12"/>
      <name val="Arial CE"/>
    </font>
    <font>
      <b/>
      <sz val="8"/>
      <color indexed="8"/>
      <name val="Arial CE"/>
    </font>
    <font>
      <sz val="9"/>
      <color indexed="8"/>
      <name val="Arial CE"/>
    </font>
    <font>
      <b/>
      <u/>
      <sz val="12"/>
      <color indexed="8"/>
      <name val="Arial CE"/>
    </font>
    <font>
      <b/>
      <u/>
      <sz val="10"/>
      <color indexed="8"/>
      <name val="Arial CE"/>
    </font>
    <font>
      <u/>
      <sz val="10"/>
      <color indexed="8"/>
      <name val="Arial CE"/>
    </font>
    <font>
      <sz val="10"/>
      <color indexed="9"/>
      <name val="Arial CE"/>
    </font>
    <font>
      <sz val="8"/>
      <color indexed="8"/>
      <name val="Arial CE"/>
    </font>
    <font>
      <sz val="8"/>
      <color indexed="8"/>
      <name val="Arial"/>
    </font>
    <font>
      <sz val="8"/>
      <color indexed="9"/>
      <name val="Arial CE"/>
    </font>
    <font>
      <i/>
      <sz val="8"/>
      <color indexed="8"/>
      <name val="Arial CE"/>
    </font>
    <font>
      <i/>
      <sz val="9"/>
      <color indexed="8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13"/>
      </bottom>
      <diagonal/>
    </border>
    <border>
      <left style="thin">
        <color indexed="8"/>
      </left>
      <right style="thin">
        <color indexed="8"/>
      </right>
      <top style="hair">
        <color indexed="13"/>
      </top>
      <bottom style="hair">
        <color indexed="13"/>
      </bottom>
      <diagonal/>
    </border>
    <border>
      <left style="thin">
        <color indexed="8"/>
      </left>
      <right style="thin">
        <color indexed="8"/>
      </right>
      <top style="hair">
        <color indexed="13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49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2" borderId="9" xfId="0" applyNumberFormat="1" applyFont="1" applyFill="1" applyBorder="1" applyAlignment="1"/>
    <xf numFmtId="49" fontId="2" fillId="3" borderId="10" xfId="0" applyNumberFormat="1" applyFont="1" applyFill="1" applyBorder="1" applyAlignment="1"/>
    <xf numFmtId="49" fontId="0" fillId="3" borderId="11" xfId="0" applyNumberFormat="1" applyFont="1" applyFill="1" applyBorder="1" applyAlignment="1"/>
    <xf numFmtId="49" fontId="3" fillId="3" borderId="12" xfId="0" applyNumberFormat="1" applyFont="1" applyFill="1" applyBorder="1" applyAlignment="1"/>
    <xf numFmtId="0" fontId="0" fillId="3" borderId="13" xfId="0" applyNumberFormat="1" applyFont="1" applyFill="1" applyBorder="1" applyAlignment="1"/>
    <xf numFmtId="49" fontId="0" fillId="3" borderId="13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49" fontId="0" fillId="2" borderId="16" xfId="0" applyNumberFormat="1" applyFont="1" applyFill="1" applyBorder="1" applyAlignment="1"/>
    <xf numFmtId="0" fontId="0" fillId="2" borderId="17" xfId="0" applyNumberFormat="1" applyFont="1" applyFill="1" applyBorder="1" applyAlignment="1"/>
    <xf numFmtId="49" fontId="0" fillId="2" borderId="18" xfId="0" applyNumberFormat="1" applyFont="1" applyFill="1" applyBorder="1" applyAlignment="1"/>
    <xf numFmtId="0" fontId="0" fillId="2" borderId="19" xfId="0" applyNumberFormat="1" applyFont="1" applyFill="1" applyBorder="1" applyAlignment="1"/>
    <xf numFmtId="49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0" fontId="0" fillId="3" borderId="11" xfId="0" applyNumberFormat="1" applyFont="1" applyFill="1" applyBorder="1" applyAlignment="1"/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/>
    <xf numFmtId="0" fontId="0" fillId="2" borderId="24" xfId="0" applyNumberFormat="1" applyFont="1" applyFill="1" applyBorder="1" applyAlignment="1"/>
    <xf numFmtId="49" fontId="0" fillId="2" borderId="26" xfId="0" applyNumberFormat="1" applyFont="1" applyFill="1" applyBorder="1" applyAlignment="1"/>
    <xf numFmtId="0" fontId="0" fillId="2" borderId="27" xfId="0" applyNumberFormat="1" applyFont="1" applyFill="1" applyBorder="1" applyAlignment="1"/>
    <xf numFmtId="3" fontId="0" fillId="2" borderId="27" xfId="0" applyNumberFormat="1" applyFont="1" applyFill="1" applyBorder="1" applyAlignment="1"/>
    <xf numFmtId="0" fontId="0" fillId="2" borderId="25" xfId="0" applyNumberFormat="1" applyFont="1" applyFill="1" applyBorder="1" applyAlignment="1"/>
    <xf numFmtId="49" fontId="0" fillId="2" borderId="28" xfId="0" applyNumberFormat="1" applyFont="1" applyFill="1" applyBorder="1" applyAlignment="1"/>
    <xf numFmtId="0" fontId="0" fillId="2" borderId="29" xfId="0" applyNumberFormat="1" applyFont="1" applyFill="1" applyBorder="1" applyAlignment="1"/>
    <xf numFmtId="49" fontId="0" fillId="2" borderId="29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0" fillId="2" borderId="31" xfId="0" applyNumberFormat="1" applyFont="1" applyFill="1" applyBorder="1" applyAlignment="1"/>
    <xf numFmtId="0" fontId="0" fillId="2" borderId="32" xfId="0" applyNumberFormat="1" applyFont="1" applyFill="1" applyBorder="1" applyAlignment="1"/>
    <xf numFmtId="0" fontId="0" fillId="2" borderId="33" xfId="0" applyNumberFormat="1" applyFont="1" applyFill="1" applyBorder="1" applyAlignment="1"/>
    <xf numFmtId="49" fontId="5" fillId="2" borderId="37" xfId="0" applyNumberFormat="1" applyFont="1" applyFill="1" applyBorder="1" applyAlignment="1">
      <alignment horizontal="left"/>
    </xf>
    <xf numFmtId="0" fontId="0" fillId="2" borderId="38" xfId="0" applyNumberFormat="1" applyFont="1" applyFill="1" applyBorder="1" applyAlignment="1">
      <alignment horizontal="left"/>
    </xf>
    <xf numFmtId="0" fontId="0" fillId="2" borderId="39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/>
    <xf numFmtId="49" fontId="0" fillId="2" borderId="41" xfId="0" applyNumberFormat="1" applyFont="1" applyFill="1" applyBorder="1" applyAlignment="1"/>
    <xf numFmtId="3" fontId="0" fillId="2" borderId="42" xfId="0" applyNumberFormat="1" applyFont="1" applyFill="1" applyBorder="1" applyAlignment="1"/>
    <xf numFmtId="49" fontId="0" fillId="2" borderId="43" xfId="0" applyNumberFormat="1" applyFont="1" applyFill="1" applyBorder="1" applyAlignment="1"/>
    <xf numFmtId="3" fontId="0" fillId="2" borderId="44" xfId="0" applyNumberFormat="1" applyFont="1" applyFill="1" applyBorder="1" applyAlignment="1"/>
    <xf numFmtId="0" fontId="0" fillId="2" borderId="45" xfId="0" applyNumberFormat="1" applyFont="1" applyFill="1" applyBorder="1" applyAlignment="1"/>
    <xf numFmtId="49" fontId="0" fillId="2" borderId="46" xfId="0" applyNumberFormat="1" applyFont="1" applyFill="1" applyBorder="1" applyAlignment="1"/>
    <xf numFmtId="49" fontId="0" fillId="2" borderId="47" xfId="0" applyNumberFormat="1" applyFont="1" applyFill="1" applyBorder="1" applyAlignment="1"/>
    <xf numFmtId="3" fontId="0" fillId="2" borderId="48" xfId="0" applyNumberFormat="1" applyFont="1" applyFill="1" applyBorder="1" applyAlignment="1"/>
    <xf numFmtId="3" fontId="0" fillId="2" borderId="24" xfId="0" applyNumberFormat="1" applyFont="1" applyFill="1" applyBorder="1" applyAlignment="1"/>
    <xf numFmtId="49" fontId="0" fillId="2" borderId="49" xfId="0" applyNumberFormat="1" applyFont="1" applyFill="1" applyBorder="1" applyAlignment="1"/>
    <xf numFmtId="0" fontId="0" fillId="2" borderId="23" xfId="0" applyNumberFormat="1" applyFont="1" applyFill="1" applyBorder="1" applyAlignment="1"/>
    <xf numFmtId="49" fontId="0" fillId="2" borderId="50" xfId="0" applyNumberFormat="1" applyFont="1" applyFill="1" applyBorder="1" applyAlignment="1"/>
    <xf numFmtId="0" fontId="0" fillId="2" borderId="51" xfId="0" applyNumberFormat="1" applyFont="1" applyFill="1" applyBorder="1" applyAlignment="1"/>
    <xf numFmtId="3" fontId="0" fillId="2" borderId="36" xfId="0" applyNumberFormat="1" applyFont="1" applyFill="1" applyBorder="1" applyAlignment="1"/>
    <xf numFmtId="3" fontId="0" fillId="2" borderId="52" xfId="0" applyNumberFormat="1" applyFont="1" applyFill="1" applyBorder="1" applyAlignment="1"/>
    <xf numFmtId="49" fontId="0" fillId="2" borderId="53" xfId="0" applyNumberFormat="1" applyFont="1" applyFill="1" applyBorder="1" applyAlignment="1"/>
    <xf numFmtId="0" fontId="0" fillId="2" borderId="44" xfId="0" applyNumberFormat="1" applyFont="1" applyFill="1" applyBorder="1" applyAlignment="1"/>
    <xf numFmtId="0" fontId="0" fillId="2" borderId="54" xfId="0" applyNumberFormat="1" applyFont="1" applyFill="1" applyBorder="1" applyAlignment="1"/>
    <xf numFmtId="0" fontId="0" fillId="2" borderId="28" xfId="0" applyNumberFormat="1" applyFont="1" applyFill="1" applyBorder="1" applyAlignment="1"/>
    <xf numFmtId="49" fontId="0" fillId="2" borderId="9" xfId="0" applyNumberFormat="1" applyFont="1" applyFill="1" applyBorder="1" applyAlignment="1"/>
    <xf numFmtId="0" fontId="0" fillId="2" borderId="55" xfId="0" applyNumberFormat="1" applyFont="1" applyFill="1" applyBorder="1" applyAlignment="1">
      <alignment horizontal="right"/>
    </xf>
    <xf numFmtId="49" fontId="0" fillId="2" borderId="56" xfId="0" applyNumberFormat="1" applyFont="1" applyFill="1" applyBorder="1" applyAlignment="1"/>
    <xf numFmtId="0" fontId="0" fillId="2" borderId="55" xfId="0" applyNumberFormat="1" applyFont="1" applyFill="1" applyBorder="1" applyAlignment="1"/>
    <xf numFmtId="0" fontId="0" fillId="2" borderId="57" xfId="0" applyNumberFormat="1" applyFont="1" applyFill="1" applyBorder="1" applyAlignment="1"/>
    <xf numFmtId="164" fontId="0" fillId="2" borderId="55" xfId="0" applyNumberFormat="1" applyFont="1" applyFill="1" applyBorder="1" applyAlignment="1"/>
    <xf numFmtId="0" fontId="0" fillId="2" borderId="56" xfId="0" applyNumberFormat="1" applyFont="1" applyFill="1" applyBorder="1" applyAlignment="1"/>
    <xf numFmtId="0" fontId="0" fillId="2" borderId="22" xfId="0" applyNumberFormat="1" applyFont="1" applyFill="1" applyBorder="1" applyAlignment="1"/>
    <xf numFmtId="0" fontId="7" fillId="2" borderId="32" xfId="0" applyNumberFormat="1" applyFont="1" applyFill="1" applyBorder="1" applyAlignment="1">
      <alignment vertical="top"/>
    </xf>
    <xf numFmtId="165" fontId="0" fillId="2" borderId="26" xfId="0" applyNumberFormat="1" applyFont="1" applyFill="1" applyBorder="1" applyAlignment="1">
      <alignment horizontal="right"/>
    </xf>
    <xf numFmtId="49" fontId="0" fillId="2" borderId="25" xfId="0" applyNumberFormat="1" applyFont="1" applyFill="1" applyBorder="1" applyAlignment="1"/>
    <xf numFmtId="0" fontId="0" fillId="2" borderId="26" xfId="0" applyNumberFormat="1" applyFont="1" applyFill="1" applyBorder="1" applyAlignment="1"/>
    <xf numFmtId="166" fontId="0" fillId="2" borderId="24" xfId="0" applyNumberFormat="1" applyFont="1" applyFill="1" applyBorder="1" applyAlignment="1"/>
    <xf numFmtId="49" fontId="6" fillId="3" borderId="58" xfId="0" applyNumberFormat="1" applyFont="1" applyFill="1" applyBorder="1" applyAlignment="1"/>
    <xf numFmtId="0" fontId="6" fillId="3" borderId="59" xfId="0" applyNumberFormat="1" applyFont="1" applyFill="1" applyBorder="1" applyAlignment="1"/>
    <xf numFmtId="0" fontId="6" fillId="3" borderId="60" xfId="0" applyNumberFormat="1" applyFont="1" applyFill="1" applyBorder="1" applyAlignment="1"/>
    <xf numFmtId="0" fontId="6" fillId="3" borderId="61" xfId="0" applyNumberFormat="1" applyFont="1" applyFill="1" applyBorder="1" applyAlignment="1"/>
    <xf numFmtId="166" fontId="6" fillId="3" borderId="59" xfId="0" applyNumberFormat="1" applyFont="1" applyFill="1" applyBorder="1" applyAlignment="1"/>
    <xf numFmtId="0" fontId="6" fillId="3" borderId="62" xfId="0" applyNumberFormat="1" applyFont="1" applyFill="1" applyBorder="1" applyAlignment="1"/>
    <xf numFmtId="0" fontId="0" fillId="2" borderId="7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/>
    <xf numFmtId="49" fontId="3" fillId="2" borderId="20" xfId="0" applyNumberFormat="1" applyFont="1" applyFill="1" applyBorder="1" applyAlignment="1"/>
    <xf numFmtId="0" fontId="0" fillId="2" borderId="29" xfId="0" applyNumberFormat="1" applyFont="1" applyFill="1" applyBorder="1" applyAlignment="1">
      <alignment horizontal="right"/>
    </xf>
    <xf numFmtId="0" fontId="0" fillId="2" borderId="29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/>
    <xf numFmtId="0" fontId="0" fillId="2" borderId="32" xfId="0" applyNumberFormat="1" applyFont="1" applyFill="1" applyBorder="1" applyAlignment="1">
      <alignment horizontal="right"/>
    </xf>
    <xf numFmtId="49" fontId="5" fillId="4" borderId="63" xfId="0" applyNumberFormat="1" applyFont="1" applyFill="1" applyBorder="1" applyAlignment="1"/>
    <xf numFmtId="49" fontId="5" fillId="4" borderId="64" xfId="0" applyNumberFormat="1" applyFont="1" applyFill="1" applyBorder="1" applyAlignment="1"/>
    <xf numFmtId="0" fontId="5" fillId="4" borderId="64" xfId="0" applyNumberFormat="1" applyFont="1" applyFill="1" applyBorder="1" applyAlignment="1"/>
    <xf numFmtId="0" fontId="5" fillId="4" borderId="65" xfId="0" applyNumberFormat="1" applyFont="1" applyFill="1" applyBorder="1" applyAlignment="1"/>
    <xf numFmtId="49" fontId="5" fillId="4" borderId="66" xfId="0" applyNumberFormat="1" applyFont="1" applyFill="1" applyBorder="1" applyAlignment="1"/>
    <xf numFmtId="49" fontId="5" fillId="4" borderId="67" xfId="0" applyNumberFormat="1" applyFont="1" applyFill="1" applyBorder="1" applyAlignment="1"/>
    <xf numFmtId="49" fontId="5" fillId="4" borderId="68" xfId="0" applyNumberFormat="1" applyFont="1" applyFill="1" applyBorder="1" applyAlignment="1"/>
    <xf numFmtId="49" fontId="9" fillId="2" borderId="69" xfId="0" applyNumberFormat="1" applyFont="1" applyFill="1" applyBorder="1" applyAlignment="1"/>
    <xf numFmtId="49" fontId="9" fillId="2" borderId="7" xfId="0" applyNumberFormat="1" applyFont="1" applyFill="1" applyBorder="1" applyAlignment="1"/>
    <xf numFmtId="3" fontId="0" fillId="2" borderId="8" xfId="0" applyNumberFormat="1" applyFont="1" applyFill="1" applyBorder="1" applyAlignment="1"/>
    <xf numFmtId="3" fontId="0" fillId="2" borderId="40" xfId="0" applyNumberFormat="1" applyFont="1" applyFill="1" applyBorder="1" applyAlignment="1"/>
    <xf numFmtId="3" fontId="0" fillId="2" borderId="70" xfId="0" applyNumberFormat="1" applyFont="1" applyFill="1" applyBorder="1" applyAlignment="1"/>
    <xf numFmtId="3" fontId="0" fillId="2" borderId="71" xfId="0" applyNumberFormat="1" applyFont="1" applyFill="1" applyBorder="1" applyAlignment="1"/>
    <xf numFmtId="49" fontId="9" fillId="2" borderId="9" xfId="0" applyNumberFormat="1" applyFont="1" applyFill="1" applyBorder="1" applyAlignment="1"/>
    <xf numFmtId="49" fontId="9" fillId="2" borderId="1" xfId="0" applyNumberFormat="1" applyFont="1" applyFill="1" applyBorder="1" applyAlignment="1"/>
    <xf numFmtId="3" fontId="0" fillId="2" borderId="57" xfId="0" applyNumberFormat="1" applyFont="1" applyFill="1" applyBorder="1" applyAlignment="1"/>
    <xf numFmtId="3" fontId="0" fillId="2" borderId="46" xfId="0" applyNumberFormat="1" applyFont="1" applyFill="1" applyBorder="1" applyAlignment="1"/>
    <xf numFmtId="3" fontId="0" fillId="2" borderId="72" xfId="0" applyNumberFormat="1" applyFont="1" applyFill="1" applyBorder="1" applyAlignment="1"/>
    <xf numFmtId="3" fontId="0" fillId="2" borderId="73" xfId="0" applyNumberFormat="1" applyFont="1" applyFill="1" applyBorder="1" applyAlignment="1"/>
    <xf numFmtId="0" fontId="9" fillId="2" borderId="1" xfId="0" applyNumberFormat="1" applyFont="1" applyFill="1" applyBorder="1" applyAlignment="1"/>
    <xf numFmtId="49" fontId="9" fillId="2" borderId="74" xfId="0" applyNumberFormat="1" applyFont="1" applyFill="1" applyBorder="1" applyAlignment="1"/>
    <xf numFmtId="49" fontId="9" fillId="2" borderId="2" xfId="0" applyNumberFormat="1" applyFont="1" applyFill="1" applyBorder="1" applyAlignment="1"/>
    <xf numFmtId="3" fontId="0" fillId="2" borderId="75" xfId="0" applyNumberFormat="1" applyFont="1" applyFill="1" applyBorder="1" applyAlignment="1"/>
    <xf numFmtId="3" fontId="0" fillId="2" borderId="76" xfId="0" applyNumberFormat="1" applyFont="1" applyFill="1" applyBorder="1" applyAlignment="1"/>
    <xf numFmtId="3" fontId="0" fillId="2" borderId="77" xfId="0" applyNumberFormat="1" applyFont="1" applyFill="1" applyBorder="1" applyAlignment="1"/>
    <xf numFmtId="3" fontId="0" fillId="2" borderId="78" xfId="0" applyNumberFormat="1" applyFont="1" applyFill="1" applyBorder="1" applyAlignment="1"/>
    <xf numFmtId="0" fontId="5" fillId="3" borderId="63" xfId="0" applyNumberFormat="1" applyFont="1" applyFill="1" applyBorder="1" applyAlignment="1"/>
    <xf numFmtId="49" fontId="5" fillId="3" borderId="64" xfId="0" applyNumberFormat="1" applyFont="1" applyFill="1" applyBorder="1" applyAlignment="1"/>
    <xf numFmtId="0" fontId="5" fillId="3" borderId="64" xfId="0" applyNumberFormat="1" applyFont="1" applyFill="1" applyBorder="1" applyAlignment="1"/>
    <xf numFmtId="3" fontId="5" fillId="3" borderId="65" xfId="0" applyNumberFormat="1" applyFont="1" applyFill="1" applyBorder="1" applyAlignment="1"/>
    <xf numFmtId="3" fontId="5" fillId="3" borderId="66" xfId="0" applyNumberFormat="1" applyFont="1" applyFill="1" applyBorder="1" applyAlignment="1"/>
    <xf numFmtId="3" fontId="5" fillId="3" borderId="67" xfId="0" applyNumberFormat="1" applyFont="1" applyFill="1" applyBorder="1" applyAlignment="1"/>
    <xf numFmtId="3" fontId="5" fillId="3" borderId="68" xfId="0" applyNumberFormat="1" applyFont="1" applyFill="1" applyBorder="1" applyAlignment="1"/>
    <xf numFmtId="3" fontId="0" fillId="2" borderId="1" xfId="0" applyNumberFormat="1" applyFont="1" applyFill="1" applyBorder="1" applyAlignment="1"/>
    <xf numFmtId="49" fontId="5" fillId="5" borderId="79" xfId="0" applyNumberFormat="1" applyFont="1" applyFill="1" applyBorder="1" applyAlignment="1"/>
    <xf numFmtId="0" fontId="5" fillId="5" borderId="80" xfId="0" applyNumberFormat="1" applyFont="1" applyFill="1" applyBorder="1" applyAlignment="1"/>
    <xf numFmtId="0" fontId="0" fillId="5" borderId="81" xfId="0" applyNumberFormat="1" applyFont="1" applyFill="1" applyBorder="1" applyAlignment="1"/>
    <xf numFmtId="49" fontId="5" fillId="5" borderId="82" xfId="0" applyNumberFormat="1" applyFont="1" applyFill="1" applyBorder="1" applyAlignment="1">
      <alignment horizontal="right"/>
    </xf>
    <xf numFmtId="49" fontId="5" fillId="5" borderId="83" xfId="0" applyNumberFormat="1" applyFont="1" applyFill="1" applyBorder="1" applyAlignment="1">
      <alignment horizontal="right"/>
    </xf>
    <xf numFmtId="49" fontId="5" fillId="5" borderId="84" xfId="0" applyNumberFormat="1" applyFont="1" applyFill="1" applyBorder="1" applyAlignment="1">
      <alignment horizontal="center"/>
    </xf>
    <xf numFmtId="4" fontId="4" fillId="5" borderId="83" xfId="0" applyNumberFormat="1" applyFont="1" applyFill="1" applyBorder="1" applyAlignment="1">
      <alignment horizontal="right"/>
    </xf>
    <xf numFmtId="49" fontId="4" fillId="5" borderId="81" xfId="0" applyNumberFormat="1" applyFont="1" applyFill="1" applyBorder="1" applyAlignment="1">
      <alignment horizontal="right"/>
    </xf>
    <xf numFmtId="3" fontId="0" fillId="2" borderId="85" xfId="0" applyNumberFormat="1" applyFont="1" applyFill="1" applyBorder="1" applyAlignment="1">
      <alignment horizontal="right"/>
    </xf>
    <xf numFmtId="165" fontId="0" fillId="2" borderId="47" xfId="0" applyNumberFormat="1" applyFont="1" applyFill="1" applyBorder="1" applyAlignment="1">
      <alignment horizontal="right"/>
    </xf>
    <xf numFmtId="3" fontId="0" fillId="2" borderId="47" xfId="0" applyNumberFormat="1" applyFont="1" applyFill="1" applyBorder="1" applyAlignment="1">
      <alignment horizontal="right"/>
    </xf>
    <xf numFmtId="4" fontId="0" fillId="2" borderId="26" xfId="0" applyNumberFormat="1" applyFont="1" applyFill="1" applyBorder="1" applyAlignment="1">
      <alignment horizontal="right"/>
    </xf>
    <xf numFmtId="3" fontId="0" fillId="2" borderId="27" xfId="0" applyNumberFormat="1" applyFont="1" applyFill="1" applyBorder="1" applyAlignment="1">
      <alignment horizontal="right"/>
    </xf>
    <xf numFmtId="0" fontId="0" fillId="3" borderId="58" xfId="0" applyNumberFormat="1" applyFont="1" applyFill="1" applyBorder="1" applyAlignment="1"/>
    <xf numFmtId="49" fontId="5" fillId="3" borderId="59" xfId="0" applyNumberFormat="1" applyFont="1" applyFill="1" applyBorder="1" applyAlignment="1"/>
    <xf numFmtId="0" fontId="0" fillId="3" borderId="59" xfId="0" applyNumberFormat="1" applyFont="1" applyFill="1" applyBorder="1" applyAlignment="1"/>
    <xf numFmtId="4" fontId="0" fillId="3" borderId="62" xfId="0" applyNumberFormat="1" applyFont="1" applyFill="1" applyBorder="1" applyAlignment="1"/>
    <xf numFmtId="4" fontId="0" fillId="3" borderId="58" xfId="0" applyNumberFormat="1" applyFont="1" applyFill="1" applyBorder="1" applyAlignment="1"/>
    <xf numFmtId="4" fontId="0" fillId="3" borderId="59" xfId="0" applyNumberFormat="1" applyFont="1" applyFill="1" applyBorder="1" applyAlignment="1"/>
    <xf numFmtId="3" fontId="9" fillId="2" borderId="1" xfId="0" applyNumberFormat="1" applyFont="1" applyFill="1" applyBorder="1" applyAlignment="1"/>
    <xf numFmtId="4" fontId="9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2" borderId="87" xfId="0" applyNumberFormat="1" applyFont="1" applyFill="1" applyBorder="1" applyAlignment="1"/>
    <xf numFmtId="0" fontId="0" fillId="2" borderId="88" xfId="0" applyNumberFormat="1" applyFont="1" applyFill="1" applyBorder="1" applyAlignment="1"/>
    <xf numFmtId="0" fontId="0" fillId="2" borderId="89" xfId="0" applyNumberFormat="1" applyFont="1" applyFill="1" applyBorder="1" applyAlignment="1"/>
    <xf numFmtId="0" fontId="11" fillId="2" borderId="13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>
      <alignment horizontal="center"/>
    </xf>
    <xf numFmtId="4" fontId="12" fillId="2" borderId="13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center"/>
    </xf>
    <xf numFmtId="0" fontId="0" fillId="2" borderId="90" xfId="0" applyNumberFormat="1" applyFont="1" applyFill="1" applyBorder="1" applyAlignment="1"/>
    <xf numFmtId="0" fontId="0" fillId="2" borderId="91" xfId="0" applyNumberFormat="1" applyFont="1" applyFill="1" applyBorder="1" applyAlignment="1"/>
    <xf numFmtId="49" fontId="3" fillId="2" borderId="92" xfId="0" applyNumberFormat="1" applyFont="1" applyFill="1" applyBorder="1" applyAlignment="1"/>
    <xf numFmtId="0" fontId="0" fillId="2" borderId="93" xfId="0" applyNumberFormat="1" applyFont="1" applyFill="1" applyBorder="1" applyAlignment="1"/>
    <xf numFmtId="49" fontId="9" fillId="2" borderId="92" xfId="0" applyNumberFormat="1" applyFont="1" applyFill="1" applyBorder="1" applyAlignment="1">
      <alignment horizontal="right"/>
    </xf>
    <xf numFmtId="4" fontId="0" fillId="2" borderId="94" xfId="0" applyNumberFormat="1" applyFont="1" applyFill="1" applyBorder="1" applyAlignment="1">
      <alignment horizontal="left"/>
    </xf>
    <xf numFmtId="0" fontId="0" fillId="2" borderId="95" xfId="0" applyNumberFormat="1" applyFont="1" applyFill="1" applyBorder="1" applyAlignment="1"/>
    <xf numFmtId="49" fontId="3" fillId="2" borderId="12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9" fillId="2" borderId="96" xfId="0" applyNumberFormat="1" applyFont="1" applyFill="1" applyBorder="1" applyAlignment="1"/>
    <xf numFmtId="0" fontId="0" fillId="2" borderId="97" xfId="0" applyNumberFormat="1" applyFont="1" applyFill="1" applyBorder="1" applyAlignment="1"/>
    <xf numFmtId="49" fontId="9" fillId="4" borderId="47" xfId="0" applyNumberFormat="1" applyFont="1" applyFill="1" applyBorder="1" applyAlignment="1"/>
    <xf numFmtId="49" fontId="9" fillId="4" borderId="47" xfId="0" applyNumberFormat="1" applyFont="1" applyFill="1" applyBorder="1" applyAlignment="1">
      <alignment horizontal="center"/>
    </xf>
    <xf numFmtId="49" fontId="5" fillId="2" borderId="98" xfId="0" applyNumberFormat="1" applyFont="1" applyFill="1" applyBorder="1" applyAlignment="1">
      <alignment horizontal="center"/>
    </xf>
    <xf numFmtId="49" fontId="5" fillId="2" borderId="98" xfId="0" applyNumberFormat="1" applyFont="1" applyFill="1" applyBorder="1" applyAlignment="1">
      <alignment horizontal="left"/>
    </xf>
    <xf numFmtId="49" fontId="5" fillId="2" borderId="98" xfId="0" applyNumberFormat="1" applyFont="1" applyFill="1" applyBorder="1" applyAlignment="1"/>
    <xf numFmtId="0" fontId="0" fillId="2" borderId="98" xfId="0" applyNumberFormat="1" applyFont="1" applyFill="1" applyBorder="1" applyAlignment="1">
      <alignment horizontal="center"/>
    </xf>
    <xf numFmtId="4" fontId="0" fillId="2" borderId="98" xfId="0" applyNumberFormat="1" applyFont="1" applyFill="1" applyBorder="1" applyAlignment="1">
      <alignment horizontal="right"/>
    </xf>
    <xf numFmtId="0" fontId="0" fillId="2" borderId="98" xfId="0" applyNumberFormat="1" applyFont="1" applyFill="1" applyBorder="1" applyAlignment="1"/>
    <xf numFmtId="0" fontId="13" fillId="2" borderId="90" xfId="0" applyNumberFormat="1" applyFont="1" applyFill="1" applyBorder="1" applyAlignment="1"/>
    <xf numFmtId="0" fontId="0" fillId="2" borderId="99" xfId="0" applyNumberFormat="1" applyFont="1" applyFill="1" applyBorder="1" applyAlignment="1">
      <alignment horizontal="center" vertical="top"/>
    </xf>
    <xf numFmtId="49" fontId="14" fillId="2" borderId="99" xfId="0" applyNumberFormat="1" applyFont="1" applyFill="1" applyBorder="1" applyAlignment="1">
      <alignment horizontal="left" vertical="top"/>
    </xf>
    <xf numFmtId="49" fontId="15" fillId="2" borderId="99" xfId="0" applyNumberFormat="1" applyFont="1" applyFill="1" applyBorder="1" applyAlignment="1"/>
    <xf numFmtId="49" fontId="15" fillId="2" borderId="99" xfId="0" applyNumberFormat="1" applyFont="1" applyFill="1" applyBorder="1" applyAlignment="1">
      <alignment horizontal="right"/>
    </xf>
    <xf numFmtId="4" fontId="14" fillId="2" borderId="99" xfId="0" applyNumberFormat="1" applyFont="1" applyFill="1" applyBorder="1" applyAlignment="1"/>
    <xf numFmtId="4" fontId="15" fillId="2" borderId="99" xfId="0" applyNumberFormat="1" applyFont="1" applyFill="1" applyBorder="1" applyAlignment="1"/>
    <xf numFmtId="0" fontId="14" fillId="2" borderId="99" xfId="0" applyNumberFormat="1" applyFont="1" applyFill="1" applyBorder="1" applyAlignment="1">
      <alignment wrapText="1"/>
    </xf>
    <xf numFmtId="49" fontId="14" fillId="2" borderId="99" xfId="0" applyNumberFormat="1" applyFont="1" applyFill="1" applyBorder="1" applyAlignment="1">
      <alignment horizontal="center"/>
    </xf>
    <xf numFmtId="4" fontId="14" fillId="2" borderId="99" xfId="0" applyNumberFormat="1" applyFont="1" applyFill="1" applyBorder="1" applyAlignment="1">
      <alignment horizontal="right"/>
    </xf>
    <xf numFmtId="0" fontId="0" fillId="3" borderId="100" xfId="0" applyNumberFormat="1" applyFont="1" applyFill="1" applyBorder="1" applyAlignment="1">
      <alignment horizontal="center"/>
    </xf>
    <xf numFmtId="49" fontId="3" fillId="3" borderId="100" xfId="0" applyNumberFormat="1" applyFont="1" applyFill="1" applyBorder="1" applyAlignment="1">
      <alignment horizontal="left"/>
    </xf>
    <xf numFmtId="49" fontId="3" fillId="3" borderId="100" xfId="0" applyNumberFormat="1" applyFont="1" applyFill="1" applyBorder="1" applyAlignment="1"/>
    <xf numFmtId="4" fontId="0" fillId="3" borderId="100" xfId="0" applyNumberFormat="1" applyFont="1" applyFill="1" applyBorder="1" applyAlignment="1">
      <alignment horizontal="right"/>
    </xf>
    <xf numFmtId="4" fontId="5" fillId="3" borderId="100" xfId="0" applyNumberFormat="1" applyFont="1" applyFill="1" applyBorder="1" applyAlignment="1"/>
    <xf numFmtId="3" fontId="0" fillId="2" borderId="90" xfId="0" applyNumberFormat="1" applyFont="1" applyFill="1" applyBorder="1" applyAlignment="1"/>
    <xf numFmtId="0" fontId="14" fillId="2" borderId="99" xfId="0" applyNumberFormat="1" applyFont="1" applyFill="1" applyBorder="1" applyAlignment="1">
      <alignment horizontal="center"/>
    </xf>
    <xf numFmtId="49" fontId="14" fillId="2" borderId="101" xfId="0" applyNumberFormat="1" applyFont="1" applyFill="1" applyBorder="1" applyAlignment="1">
      <alignment horizontal="left"/>
    </xf>
    <xf numFmtId="49" fontId="14" fillId="2" borderId="101" xfId="0" applyNumberFormat="1" applyFont="1" applyFill="1" applyBorder="1" applyAlignment="1"/>
    <xf numFmtId="49" fontId="14" fillId="2" borderId="101" xfId="0" applyNumberFormat="1" applyFont="1" applyFill="1" applyBorder="1" applyAlignment="1">
      <alignment horizontal="center"/>
    </xf>
    <xf numFmtId="4" fontId="14" fillId="2" borderId="101" xfId="0" applyNumberFormat="1" applyFont="1" applyFill="1" applyBorder="1" applyAlignment="1">
      <alignment horizontal="right"/>
    </xf>
    <xf numFmtId="0" fontId="14" fillId="2" borderId="95" xfId="0" applyNumberFormat="1" applyFont="1" applyFill="1" applyBorder="1" applyAlignment="1"/>
    <xf numFmtId="0" fontId="14" fillId="2" borderId="90" xfId="0" applyNumberFormat="1" applyFont="1" applyFill="1" applyBorder="1" applyAlignment="1"/>
    <xf numFmtId="0" fontId="16" fillId="2" borderId="90" xfId="0" applyNumberFormat="1" applyFont="1" applyFill="1" applyBorder="1" applyAlignment="1"/>
    <xf numFmtId="0" fontId="5" fillId="2" borderId="99" xfId="0" applyNumberFormat="1" applyFont="1" applyFill="1" applyBorder="1" applyAlignment="1">
      <alignment horizontal="center"/>
    </xf>
    <xf numFmtId="49" fontId="14" fillId="2" borderId="102" xfId="0" applyNumberFormat="1" applyFont="1" applyFill="1" applyBorder="1" applyAlignment="1">
      <alignment horizontal="left" vertical="center" wrapText="1"/>
    </xf>
    <xf numFmtId="49" fontId="14" fillId="2" borderId="102" xfId="0" applyNumberFormat="1" applyFont="1" applyFill="1" applyBorder="1" applyAlignment="1">
      <alignment horizontal="center" vertical="center" wrapText="1"/>
    </xf>
    <xf numFmtId="167" fontId="14" fillId="2" borderId="102" xfId="0" applyNumberFormat="1" applyFont="1" applyFill="1" applyBorder="1" applyAlignment="1">
      <alignment horizontal="right" vertical="center"/>
    </xf>
    <xf numFmtId="49" fontId="3" fillId="3" borderId="103" xfId="0" applyNumberFormat="1" applyFont="1" applyFill="1" applyBorder="1" applyAlignment="1">
      <alignment horizontal="left"/>
    </xf>
    <xf numFmtId="49" fontId="3" fillId="3" borderId="103" xfId="0" applyNumberFormat="1" applyFont="1" applyFill="1" applyBorder="1" applyAlignment="1"/>
    <xf numFmtId="0" fontId="0" fillId="3" borderId="103" xfId="0" applyNumberFormat="1" applyFont="1" applyFill="1" applyBorder="1" applyAlignment="1">
      <alignment horizontal="center"/>
    </xf>
    <xf numFmtId="4" fontId="0" fillId="3" borderId="103" xfId="0" applyNumberFormat="1" applyFont="1" applyFill="1" applyBorder="1" applyAlignment="1">
      <alignment horizontal="right"/>
    </xf>
    <xf numFmtId="49" fontId="14" fillId="2" borderId="99" xfId="0" applyNumberFormat="1" applyFont="1" applyFill="1" applyBorder="1" applyAlignment="1">
      <alignment wrapText="1"/>
    </xf>
    <xf numFmtId="49" fontId="5" fillId="2" borderId="99" xfId="0" applyNumberFormat="1" applyFont="1" applyFill="1" applyBorder="1" applyAlignment="1">
      <alignment horizontal="left"/>
    </xf>
    <xf numFmtId="49" fontId="14" fillId="2" borderId="99" xfId="0" applyNumberFormat="1" applyFont="1" applyFill="1" applyBorder="1" applyAlignment="1">
      <alignment horizontal="right"/>
    </xf>
    <xf numFmtId="49" fontId="14" fillId="2" borderId="99" xfId="0" applyNumberFormat="1" applyFont="1" applyFill="1" applyBorder="1" applyAlignment="1">
      <alignment horizontal="left"/>
    </xf>
    <xf numFmtId="49" fontId="14" fillId="2" borderId="99" xfId="0" applyNumberFormat="1" applyFont="1" applyFill="1" applyBorder="1" applyAlignment="1"/>
    <xf numFmtId="0" fontId="0" fillId="3" borderId="47" xfId="0" applyNumberFormat="1" applyFont="1" applyFill="1" applyBorder="1" applyAlignment="1">
      <alignment horizontal="center"/>
    </xf>
    <xf numFmtId="49" fontId="3" fillId="3" borderId="47" xfId="0" applyNumberFormat="1" applyFont="1" applyFill="1" applyBorder="1" applyAlignment="1">
      <alignment horizontal="left"/>
    </xf>
    <xf numFmtId="0" fontId="3" fillId="3" borderId="47" xfId="0" applyNumberFormat="1" applyFont="1" applyFill="1" applyBorder="1" applyAlignment="1"/>
    <xf numFmtId="4" fontId="0" fillId="3" borderId="47" xfId="0" applyNumberFormat="1" applyFont="1" applyFill="1" applyBorder="1" applyAlignment="1">
      <alignment horizontal="right"/>
    </xf>
    <xf numFmtId="4" fontId="5" fillId="3" borderId="47" xfId="0" applyNumberFormat="1" applyFont="1" applyFill="1" applyBorder="1" applyAlignment="1"/>
    <xf numFmtId="49" fontId="15" fillId="2" borderId="99" xfId="0" applyNumberFormat="1" applyFont="1" applyFill="1" applyBorder="1" applyAlignment="1">
      <alignment vertical="top"/>
    </xf>
    <xf numFmtId="49" fontId="14" fillId="2" borderId="95" xfId="0" applyNumberFormat="1" applyFont="1" applyFill="1" applyBorder="1" applyAlignment="1">
      <alignment horizontal="left"/>
    </xf>
    <xf numFmtId="49" fontId="15" fillId="2" borderId="104" xfId="0" applyNumberFormat="1" applyFont="1" applyFill="1" applyBorder="1" applyAlignment="1"/>
    <xf numFmtId="0" fontId="0" fillId="2" borderId="105" xfId="0" applyNumberFormat="1" applyFont="1" applyFill="1" applyBorder="1" applyAlignment="1"/>
    <xf numFmtId="0" fontId="0" fillId="2" borderId="94" xfId="0" applyNumberFormat="1" applyFont="1" applyFill="1" applyBorder="1" applyAlignment="1"/>
    <xf numFmtId="4" fontId="0" fillId="2" borderId="94" xfId="0" applyNumberFormat="1" applyFont="1" applyFill="1" applyBorder="1" applyAlignment="1"/>
    <xf numFmtId="0" fontId="0" fillId="2" borderId="106" xfId="0" applyNumberFormat="1" applyFont="1" applyFill="1" applyBorder="1" applyAlignment="1"/>
    <xf numFmtId="0" fontId="17" fillId="2" borderId="106" xfId="0" applyNumberFormat="1" applyFont="1" applyFill="1" applyBorder="1" applyAlignment="1"/>
    <xf numFmtId="0" fontId="17" fillId="2" borderId="90" xfId="0" applyNumberFormat="1" applyFont="1" applyFill="1" applyBorder="1" applyAlignment="1"/>
    <xf numFmtId="0" fontId="18" fillId="2" borderId="90" xfId="0" applyNumberFormat="1" applyFont="1" applyFill="1" applyBorder="1" applyAlignment="1"/>
    <xf numFmtId="4" fontId="18" fillId="2" borderId="90" xfId="0" applyNumberFormat="1" applyFont="1" applyFill="1" applyBorder="1" applyAlignment="1">
      <alignment horizontal="right"/>
    </xf>
    <xf numFmtId="4" fontId="18" fillId="2" borderId="90" xfId="0" applyNumberFormat="1" applyFont="1" applyFill="1" applyBorder="1" applyAlignment="1"/>
    <xf numFmtId="4" fontId="0" fillId="2" borderId="90" xfId="0" applyNumberFormat="1" applyFont="1" applyFill="1" applyBorder="1" applyAlignment="1">
      <alignment horizontal="right"/>
    </xf>
    <xf numFmtId="0" fontId="0" fillId="2" borderId="107" xfId="0" applyNumberFormat="1" applyFont="1" applyFill="1" applyBorder="1" applyAlignment="1"/>
    <xf numFmtId="0" fontId="0" fillId="2" borderId="108" xfId="0" applyNumberFormat="1" applyFont="1" applyFill="1" applyBorder="1" applyAlignment="1"/>
    <xf numFmtId="4" fontId="0" fillId="2" borderId="108" xfId="0" applyNumberFormat="1" applyFont="1" applyFill="1" applyBorder="1" applyAlignment="1">
      <alignment horizontal="right"/>
    </xf>
    <xf numFmtId="4" fontId="0" fillId="2" borderId="108" xfId="0" applyNumberFormat="1" applyFont="1" applyFill="1" applyBorder="1" applyAlignment="1"/>
    <xf numFmtId="0" fontId="0" fillId="2" borderId="109" xfId="0" applyNumberFormat="1" applyFont="1" applyFill="1" applyBorder="1" applyAlignment="1"/>
    <xf numFmtId="49" fontId="4" fillId="2" borderId="24" xfId="0" applyNumberFormat="1" applyFont="1" applyFill="1" applyBorder="1" applyAlignment="1">
      <alignment horizontal="left"/>
    </xf>
    <xf numFmtId="0" fontId="4" fillId="2" borderId="25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0" fillId="2" borderId="35" xfId="0" applyNumberFormat="1" applyFont="1" applyFill="1" applyBorder="1" applyAlignment="1">
      <alignment horizontal="center" vertical="center"/>
    </xf>
    <xf numFmtId="0" fontId="0" fillId="2" borderId="36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left"/>
    </xf>
    <xf numFmtId="0" fontId="5" fillId="2" borderId="32" xfId="0" applyNumberFormat="1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49" fontId="5" fillId="2" borderId="37" xfId="0" applyNumberFormat="1" applyFont="1" applyFill="1" applyBorder="1" applyAlignment="1">
      <alignment horizontal="center"/>
    </xf>
    <xf numFmtId="0" fontId="0" fillId="2" borderId="38" xfId="0" applyNumberFormat="1" applyFont="1" applyFill="1" applyBorder="1" applyAlignment="1">
      <alignment horizontal="center"/>
    </xf>
    <xf numFmtId="0" fontId="0" fillId="2" borderId="39" xfId="0" applyNumberFormat="1" applyFont="1" applyFill="1" applyBorder="1" applyAlignment="1">
      <alignment horizontal="center"/>
    </xf>
    <xf numFmtId="3" fontId="5" fillId="3" borderId="59" xfId="0" applyNumberFormat="1" applyFont="1" applyFill="1" applyBorder="1" applyAlignment="1">
      <alignment horizontal="right"/>
    </xf>
    <xf numFmtId="3" fontId="5" fillId="3" borderId="62" xfId="0" applyNumberFormat="1" applyFont="1" applyFill="1" applyBorder="1" applyAlignment="1">
      <alignment horizontal="right"/>
    </xf>
    <xf numFmtId="49" fontId="0" fillId="2" borderId="2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left"/>
    </xf>
    <xf numFmtId="0" fontId="0" fillId="2" borderId="32" xfId="0" applyNumberFormat="1" applyFont="1" applyFill="1" applyBorder="1" applyAlignment="1">
      <alignment horizontal="left"/>
    </xf>
    <xf numFmtId="0" fontId="0" fillId="2" borderId="33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0" fillId="2" borderId="86" xfId="0" applyNumberFormat="1" applyFont="1" applyFill="1" applyBorder="1" applyAlignment="1">
      <alignment horizontal="center"/>
    </xf>
    <xf numFmtId="0" fontId="10" fillId="2" borderId="87" xfId="0" applyNumberFormat="1" applyFont="1" applyFill="1" applyBorder="1" applyAlignment="1">
      <alignment horizontal="center"/>
    </xf>
    <xf numFmtId="49" fontId="0" fillId="2" borderId="92" xfId="0" applyNumberFormat="1" applyFont="1" applyFill="1" applyBorder="1" applyAlignment="1">
      <alignment horizontal="center"/>
    </xf>
    <xf numFmtId="0" fontId="0" fillId="2" borderId="93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0000D4"/>
      <rgbColor rgb="FF969696"/>
      <rgbColor rgb="FF808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showGridLines="0" workbookViewId="0">
      <selection sqref="A1:G1"/>
    </sheetView>
  </sheetViews>
  <sheetFormatPr defaultColWidth="8.85546875" defaultRowHeight="12.75" customHeight="1"/>
  <cols>
    <col min="1" max="1" width="3.85546875" style="1" customWidth="1"/>
    <col min="2" max="2" width="15" style="1" customWidth="1"/>
    <col min="3" max="3" width="15.85546875" style="1" customWidth="1"/>
    <col min="4" max="4" width="14.42578125" style="1" customWidth="1"/>
    <col min="5" max="5" width="13.42578125" style="1" customWidth="1"/>
    <col min="6" max="6" width="16.42578125" style="1" customWidth="1"/>
    <col min="7" max="7" width="15.28515625" style="1" customWidth="1"/>
    <col min="8" max="256" width="8.85546875" style="1" customWidth="1"/>
  </cols>
  <sheetData>
    <row r="1" spans="1:9" ht="21.75" customHeight="1">
      <c r="A1" s="241" t="s">
        <v>0</v>
      </c>
      <c r="B1" s="242"/>
      <c r="C1" s="242"/>
      <c r="D1" s="242"/>
      <c r="E1" s="242"/>
      <c r="F1" s="242"/>
      <c r="G1" s="242"/>
      <c r="H1" s="2"/>
      <c r="I1" s="2"/>
    </row>
    <row r="2" spans="1:9" ht="15" customHeight="1">
      <c r="A2" s="3"/>
      <c r="B2" s="3"/>
      <c r="C2" s="3"/>
      <c r="D2" s="3"/>
      <c r="E2" s="3"/>
      <c r="F2" s="3"/>
      <c r="G2" s="3"/>
      <c r="H2" s="2"/>
      <c r="I2" s="2"/>
    </row>
    <row r="3" spans="1:9" ht="12.95" customHeight="1">
      <c r="A3" s="4" t="s">
        <v>1</v>
      </c>
      <c r="B3" s="5"/>
      <c r="C3" s="6" t="s">
        <v>2</v>
      </c>
      <c r="D3" s="7"/>
      <c r="E3" s="7"/>
      <c r="F3" s="8" t="s">
        <v>3</v>
      </c>
      <c r="G3" s="9"/>
      <c r="H3" s="10"/>
      <c r="I3" s="2"/>
    </row>
    <row r="4" spans="1:9" ht="12.95" customHeight="1">
      <c r="A4" s="11" t="s">
        <v>4</v>
      </c>
      <c r="B4" s="12"/>
      <c r="C4" s="13" t="s">
        <v>5</v>
      </c>
      <c r="D4" s="14"/>
      <c r="E4" s="15" t="s">
        <v>6</v>
      </c>
      <c r="F4" s="16"/>
      <c r="G4" s="17"/>
      <c r="H4" s="10"/>
      <c r="I4" s="2"/>
    </row>
    <row r="5" spans="1:9" ht="12.95" customHeight="1">
      <c r="A5" s="18" t="s">
        <v>7</v>
      </c>
      <c r="B5" s="19"/>
      <c r="C5" s="20" t="s">
        <v>8</v>
      </c>
      <c r="D5" s="21"/>
      <c r="E5" s="19"/>
      <c r="F5" s="22" t="s">
        <v>9</v>
      </c>
      <c r="G5" s="23"/>
      <c r="H5" s="10"/>
      <c r="I5" s="2"/>
    </row>
    <row r="6" spans="1:9" ht="12.95" customHeight="1">
      <c r="A6" s="11" t="s">
        <v>10</v>
      </c>
      <c r="B6" s="12"/>
      <c r="C6" s="13" t="s">
        <v>5</v>
      </c>
      <c r="D6" s="14"/>
      <c r="E6" s="24"/>
      <c r="F6" s="25"/>
      <c r="G6" s="17"/>
      <c r="H6" s="10"/>
      <c r="I6" s="2"/>
    </row>
    <row r="7" spans="1:9" ht="15" customHeight="1">
      <c r="A7" s="26" t="s">
        <v>11</v>
      </c>
      <c r="B7" s="27"/>
      <c r="C7" s="238" t="s">
        <v>12</v>
      </c>
      <c r="D7" s="239"/>
      <c r="E7" s="28" t="s">
        <v>13</v>
      </c>
      <c r="F7" s="27"/>
      <c r="G7" s="29">
        <v>0</v>
      </c>
      <c r="H7" s="10"/>
      <c r="I7" s="2"/>
    </row>
    <row r="8" spans="1:9" ht="15" customHeight="1">
      <c r="A8" s="26" t="s">
        <v>14</v>
      </c>
      <c r="B8" s="27"/>
      <c r="C8" s="238" t="s">
        <v>15</v>
      </c>
      <c r="D8" s="239"/>
      <c r="E8" s="28" t="s">
        <v>16</v>
      </c>
      <c r="F8" s="27"/>
      <c r="G8" s="30">
        <f>IF($G$7=0,,ROUND((F29+F31)/$G$7,1))</f>
        <v>0</v>
      </c>
      <c r="H8" s="10"/>
      <c r="I8" s="2"/>
    </row>
    <row r="9" spans="1:9" ht="15" customHeight="1">
      <c r="A9" s="26" t="s">
        <v>17</v>
      </c>
      <c r="B9" s="27"/>
      <c r="C9" s="27"/>
      <c r="D9" s="31"/>
      <c r="E9" s="28" t="s">
        <v>18</v>
      </c>
      <c r="F9" s="27"/>
      <c r="G9" s="29"/>
      <c r="H9" s="10"/>
      <c r="I9" s="2"/>
    </row>
    <row r="10" spans="1:9" ht="15" customHeight="1">
      <c r="A10" s="32" t="s">
        <v>19</v>
      </c>
      <c r="B10" s="33"/>
      <c r="C10" s="34" t="s">
        <v>20</v>
      </c>
      <c r="D10" s="35"/>
      <c r="E10" s="22" t="s">
        <v>21</v>
      </c>
      <c r="F10" s="33"/>
      <c r="G10" s="23"/>
      <c r="H10" s="10"/>
      <c r="I10" s="2"/>
    </row>
    <row r="11" spans="1:9" ht="15" customHeight="1">
      <c r="A11" s="36"/>
      <c r="B11" s="37"/>
      <c r="C11" s="37"/>
      <c r="D11" s="38"/>
      <c r="E11" s="247"/>
      <c r="F11" s="248"/>
      <c r="G11" s="249"/>
      <c r="H11" s="10"/>
      <c r="I11" s="2"/>
    </row>
    <row r="12" spans="1:9" ht="28.5" customHeight="1">
      <c r="A12" s="243" t="s">
        <v>22</v>
      </c>
      <c r="B12" s="244"/>
      <c r="C12" s="244"/>
      <c r="D12" s="244"/>
      <c r="E12" s="245"/>
      <c r="F12" s="245"/>
      <c r="G12" s="246"/>
      <c r="H12" s="10"/>
      <c r="I12" s="2"/>
    </row>
    <row r="13" spans="1:9" ht="17.25" customHeight="1">
      <c r="A13" s="39" t="s">
        <v>23</v>
      </c>
      <c r="B13" s="40"/>
      <c r="C13" s="41"/>
      <c r="D13" s="250" t="s">
        <v>24</v>
      </c>
      <c r="E13" s="251"/>
      <c r="F13" s="251"/>
      <c r="G13" s="252"/>
      <c r="H13" s="10"/>
      <c r="I13" s="2"/>
    </row>
    <row r="14" spans="1:9" ht="15.95" customHeight="1">
      <c r="A14" s="42"/>
      <c r="B14" s="43" t="s">
        <v>25</v>
      </c>
      <c r="C14" s="44">
        <f>Rekapitulace!$G$19</f>
        <v>0</v>
      </c>
      <c r="D14" s="45" t="str">
        <f>Rekapitulace!A24</f>
        <v>Ztížené výrobní podmínky</v>
      </c>
      <c r="E14" s="46"/>
      <c r="F14" s="47"/>
      <c r="G14" s="44">
        <f>Rekapitulace!I24</f>
        <v>0</v>
      </c>
      <c r="H14" s="10"/>
      <c r="I14" s="2"/>
    </row>
    <row r="15" spans="1:9" ht="15.95" customHeight="1">
      <c r="A15" s="48" t="s">
        <v>27</v>
      </c>
      <c r="B15" s="49" t="s">
        <v>28</v>
      </c>
      <c r="C15" s="50">
        <f>Rekapitulace!$H$19</f>
        <v>0</v>
      </c>
      <c r="D15" s="26" t="str">
        <f>Rekapitulace!A25</f>
        <v>Oborová přirážka</v>
      </c>
      <c r="E15" s="51"/>
      <c r="F15" s="31"/>
      <c r="G15" s="50">
        <f>Rekapitulace!I25</f>
        <v>0</v>
      </c>
      <c r="H15" s="10"/>
      <c r="I15" s="2"/>
    </row>
    <row r="16" spans="1:9" ht="15.95" customHeight="1">
      <c r="A16" s="48" t="s">
        <v>30</v>
      </c>
      <c r="B16" s="49" t="s">
        <v>31</v>
      </c>
      <c r="C16" s="50">
        <f>Rekapitulace!$E$19</f>
        <v>0</v>
      </c>
      <c r="D16" s="26" t="str">
        <f>Rekapitulace!A26</f>
        <v>Přesun stavebních kapacit</v>
      </c>
      <c r="E16" s="51"/>
      <c r="F16" s="31"/>
      <c r="G16" s="50">
        <f>Rekapitulace!I26</f>
        <v>0</v>
      </c>
      <c r="H16" s="10"/>
      <c r="I16" s="2"/>
    </row>
    <row r="17" spans="1:9" ht="15.95" customHeight="1">
      <c r="A17" s="52" t="s">
        <v>33</v>
      </c>
      <c r="B17" s="49" t="s">
        <v>34</v>
      </c>
      <c r="C17" s="50">
        <f>Rekapitulace!$F$19</f>
        <v>0</v>
      </c>
      <c r="D17" s="26" t="str">
        <f>Rekapitulace!A27</f>
        <v>Mimostaveništní doprava</v>
      </c>
      <c r="E17" s="51"/>
      <c r="F17" s="31"/>
      <c r="G17" s="50">
        <f>Rekapitulace!I27</f>
        <v>0</v>
      </c>
      <c r="H17" s="10"/>
      <c r="I17" s="2"/>
    </row>
    <row r="18" spans="1:9" ht="15.95" customHeight="1">
      <c r="A18" s="26" t="s">
        <v>36</v>
      </c>
      <c r="B18" s="31"/>
      <c r="C18" s="50">
        <f>SUM(C14:C17)</f>
        <v>0</v>
      </c>
      <c r="D18" s="26" t="str">
        <f>Rekapitulace!A28</f>
        <v>Zařízení staveniště</v>
      </c>
      <c r="E18" s="51"/>
      <c r="F18" s="31"/>
      <c r="G18" s="50">
        <f>Rekapitulace!I28</f>
        <v>0</v>
      </c>
      <c r="H18" s="10"/>
      <c r="I18" s="2"/>
    </row>
    <row r="19" spans="1:9" ht="15.95" customHeight="1">
      <c r="A19" s="53"/>
      <c r="B19" s="31"/>
      <c r="C19" s="50"/>
      <c r="D19" s="26" t="str">
        <f>Rekapitulace!A29</f>
        <v>Provoz investora</v>
      </c>
      <c r="E19" s="51"/>
      <c r="F19" s="31"/>
      <c r="G19" s="50">
        <f>Rekapitulace!I29</f>
        <v>0</v>
      </c>
      <c r="H19" s="10"/>
      <c r="I19" s="2"/>
    </row>
    <row r="20" spans="1:9" ht="15.95" customHeight="1">
      <c r="A20" s="26" t="s">
        <v>39</v>
      </c>
      <c r="B20" s="31"/>
      <c r="C20" s="50">
        <f>Rekapitulace!$I$19</f>
        <v>0</v>
      </c>
      <c r="D20" s="26" t="str">
        <f>Rekapitulace!A30</f>
        <v>Kompletační činnost (IČD)</v>
      </c>
      <c r="E20" s="51"/>
      <c r="F20" s="31"/>
      <c r="G20" s="50">
        <f>Rekapitulace!I30</f>
        <v>0</v>
      </c>
      <c r="H20" s="10"/>
      <c r="I20" s="2"/>
    </row>
    <row r="21" spans="1:9" ht="15.95" customHeight="1">
      <c r="A21" s="26" t="s">
        <v>41</v>
      </c>
      <c r="B21" s="31"/>
      <c r="C21" s="50">
        <f>C18+C20</f>
        <v>0</v>
      </c>
      <c r="D21" s="26" t="s">
        <v>42</v>
      </c>
      <c r="E21" s="51"/>
      <c r="F21" s="31"/>
      <c r="G21" s="50">
        <f>G22-SUM(G14:G20)</f>
        <v>0</v>
      </c>
      <c r="H21" s="10"/>
      <c r="I21" s="2"/>
    </row>
    <row r="22" spans="1:9" ht="15.95" customHeight="1">
      <c r="A22" s="54" t="s">
        <v>43</v>
      </c>
      <c r="B22" s="55"/>
      <c r="C22" s="56">
        <f>C21+G22</f>
        <v>0</v>
      </c>
      <c r="D22" s="54" t="s">
        <v>44</v>
      </c>
      <c r="E22" s="57"/>
      <c r="F22" s="55"/>
      <c r="G22" s="56">
        <f>Rekapitulace!$H$32</f>
        <v>0</v>
      </c>
      <c r="H22" s="10"/>
      <c r="I22" s="2"/>
    </row>
    <row r="23" spans="1:9" ht="15.6" customHeight="1">
      <c r="A23" s="45" t="s">
        <v>45</v>
      </c>
      <c r="B23" s="47"/>
      <c r="C23" s="58" t="s">
        <v>46</v>
      </c>
      <c r="D23" s="47"/>
      <c r="E23" s="58" t="s">
        <v>47</v>
      </c>
      <c r="F23" s="59"/>
      <c r="G23" s="60"/>
      <c r="H23" s="10"/>
      <c r="I23" s="2"/>
    </row>
    <row r="24" spans="1:9" ht="15" customHeight="1">
      <c r="A24" s="61"/>
      <c r="B24" s="35"/>
      <c r="C24" s="22" t="s">
        <v>48</v>
      </c>
      <c r="D24" s="35"/>
      <c r="E24" s="22" t="s">
        <v>48</v>
      </c>
      <c r="F24" s="34" t="s">
        <v>15</v>
      </c>
      <c r="G24" s="23"/>
      <c r="H24" s="10"/>
      <c r="I24" s="2"/>
    </row>
    <row r="25" spans="1:9" ht="15" customHeight="1">
      <c r="A25" s="62" t="s">
        <v>49</v>
      </c>
      <c r="B25" s="63"/>
      <c r="C25" s="64" t="s">
        <v>49</v>
      </c>
      <c r="D25" s="65"/>
      <c r="E25" s="64" t="s">
        <v>49</v>
      </c>
      <c r="F25" s="2"/>
      <c r="G25" s="66"/>
      <c r="H25" s="10"/>
      <c r="I25" s="2"/>
    </row>
    <row r="26" spans="1:9" ht="15" customHeight="1">
      <c r="A26" s="10"/>
      <c r="B26" s="67"/>
      <c r="C26" s="64" t="s">
        <v>50</v>
      </c>
      <c r="D26" s="65"/>
      <c r="E26" s="64" t="s">
        <v>51</v>
      </c>
      <c r="F26" s="2"/>
      <c r="G26" s="66"/>
      <c r="H26" s="10"/>
      <c r="I26" s="2"/>
    </row>
    <row r="27" spans="1:9" ht="15" customHeight="1">
      <c r="A27" s="10"/>
      <c r="B27" s="65"/>
      <c r="C27" s="68"/>
      <c r="D27" s="65"/>
      <c r="E27" s="68"/>
      <c r="F27" s="2"/>
      <c r="G27" s="66"/>
      <c r="H27" s="10"/>
      <c r="I27" s="2"/>
    </row>
    <row r="28" spans="1:9" ht="14.25" customHeight="1">
      <c r="A28" s="36"/>
      <c r="B28" s="38"/>
      <c r="C28" s="69"/>
      <c r="D28" s="38"/>
      <c r="E28" s="69"/>
      <c r="F28" s="70"/>
      <c r="G28" s="17"/>
      <c r="H28" s="10"/>
      <c r="I28" s="2"/>
    </row>
    <row r="29" spans="1:9" ht="15" customHeight="1">
      <c r="A29" s="26" t="s">
        <v>52</v>
      </c>
      <c r="B29" s="31"/>
      <c r="C29" s="71">
        <v>15</v>
      </c>
      <c r="D29" s="72" t="s">
        <v>53</v>
      </c>
      <c r="E29" s="73"/>
      <c r="F29" s="74"/>
      <c r="G29" s="29"/>
      <c r="H29" s="10"/>
      <c r="I29" s="2"/>
    </row>
    <row r="30" spans="1:9" ht="15" customHeight="1">
      <c r="A30" s="26" t="s">
        <v>54</v>
      </c>
      <c r="B30" s="31"/>
      <c r="C30" s="71">
        <v>15</v>
      </c>
      <c r="D30" s="72" t="s">
        <v>53</v>
      </c>
      <c r="E30" s="73"/>
      <c r="F30" s="74"/>
      <c r="G30" s="29"/>
      <c r="H30" s="10"/>
      <c r="I30" s="2"/>
    </row>
    <row r="31" spans="1:9" ht="15" customHeight="1">
      <c r="A31" s="26" t="s">
        <v>52</v>
      </c>
      <c r="B31" s="31"/>
      <c r="C31" s="71">
        <v>21</v>
      </c>
      <c r="D31" s="72" t="s">
        <v>53</v>
      </c>
      <c r="E31" s="73"/>
      <c r="F31" s="74">
        <f>C22</f>
        <v>0</v>
      </c>
      <c r="G31" s="29"/>
      <c r="H31" s="10"/>
      <c r="I31" s="2"/>
    </row>
    <row r="32" spans="1:9" ht="15" customHeight="1">
      <c r="A32" s="26" t="s">
        <v>54</v>
      </c>
      <c r="B32" s="31"/>
      <c r="C32" s="71">
        <v>21</v>
      </c>
      <c r="D32" s="72" t="s">
        <v>53</v>
      </c>
      <c r="E32" s="73"/>
      <c r="F32" s="74">
        <f>(F31*C32)/100</f>
        <v>0</v>
      </c>
      <c r="G32" s="29"/>
      <c r="H32" s="10"/>
      <c r="I32" s="2"/>
    </row>
    <row r="33" spans="1:9" ht="19.5" customHeight="1">
      <c r="A33" s="75" t="s">
        <v>55</v>
      </c>
      <c r="B33" s="76"/>
      <c r="C33" s="76"/>
      <c r="D33" s="77"/>
      <c r="E33" s="78"/>
      <c r="F33" s="79">
        <f>CEILING(SUM(F29:F32),1)</f>
        <v>0</v>
      </c>
      <c r="G33" s="80"/>
      <c r="H33" s="10"/>
      <c r="I33" s="2"/>
    </row>
    <row r="34" spans="1:9" ht="15.6" customHeight="1">
      <c r="A34" s="81"/>
      <c r="B34" s="81"/>
      <c r="C34" s="81"/>
      <c r="D34" s="81"/>
      <c r="E34" s="81"/>
      <c r="F34" s="81"/>
      <c r="G34" s="81"/>
      <c r="H34" s="2"/>
      <c r="I34" s="2"/>
    </row>
    <row r="35" spans="1:9" ht="15" customHeight="1">
      <c r="A35" s="82" t="s">
        <v>56</v>
      </c>
      <c r="B35" s="83"/>
      <c r="C35" s="83"/>
      <c r="D35" s="83"/>
      <c r="E35" s="83"/>
      <c r="F35" s="83"/>
      <c r="G35" s="83"/>
      <c r="H35" s="82" t="s">
        <v>57</v>
      </c>
      <c r="I35" s="2"/>
    </row>
    <row r="36" spans="1:9" ht="8.1" customHeight="1">
      <c r="A36" s="84"/>
      <c r="B36" s="240"/>
      <c r="C36" s="240"/>
      <c r="D36" s="240"/>
      <c r="E36" s="240"/>
      <c r="F36" s="240"/>
      <c r="G36" s="240"/>
      <c r="H36" s="86" t="s">
        <v>57</v>
      </c>
      <c r="I36" s="2"/>
    </row>
    <row r="37" spans="1:9" ht="15" customHeight="1">
      <c r="A37" s="84"/>
      <c r="B37" s="240"/>
      <c r="C37" s="240"/>
      <c r="D37" s="240"/>
      <c r="E37" s="240"/>
      <c r="F37" s="240"/>
      <c r="G37" s="240"/>
      <c r="H37" s="86" t="s">
        <v>57</v>
      </c>
      <c r="I37" s="2"/>
    </row>
    <row r="38" spans="1:9" ht="15" customHeight="1">
      <c r="A38" s="84"/>
      <c r="B38" s="240"/>
      <c r="C38" s="240"/>
      <c r="D38" s="240"/>
      <c r="E38" s="240"/>
      <c r="F38" s="240"/>
      <c r="G38" s="240"/>
      <c r="H38" s="86" t="s">
        <v>57</v>
      </c>
      <c r="I38" s="2"/>
    </row>
    <row r="39" spans="1:9" ht="15" customHeight="1">
      <c r="A39" s="84"/>
      <c r="B39" s="240"/>
      <c r="C39" s="240"/>
      <c r="D39" s="240"/>
      <c r="E39" s="240"/>
      <c r="F39" s="240"/>
      <c r="G39" s="240"/>
      <c r="H39" s="86" t="s">
        <v>57</v>
      </c>
      <c r="I39" s="2"/>
    </row>
    <row r="40" spans="1:9" ht="15" customHeight="1">
      <c r="A40" s="84"/>
      <c r="B40" s="240"/>
      <c r="C40" s="240"/>
      <c r="D40" s="240"/>
      <c r="E40" s="240"/>
      <c r="F40" s="240"/>
      <c r="G40" s="240"/>
      <c r="H40" s="86" t="s">
        <v>57</v>
      </c>
      <c r="I40" s="2"/>
    </row>
    <row r="41" spans="1:9" ht="15" customHeight="1">
      <c r="A41" s="84"/>
      <c r="B41" s="240"/>
      <c r="C41" s="240"/>
      <c r="D41" s="240"/>
      <c r="E41" s="240"/>
      <c r="F41" s="240"/>
      <c r="G41" s="240"/>
      <c r="H41" s="86" t="s">
        <v>57</v>
      </c>
      <c r="I41" s="2"/>
    </row>
    <row r="42" spans="1:9" ht="15" customHeight="1">
      <c r="A42" s="87"/>
      <c r="B42" s="85"/>
      <c r="C42" s="85"/>
      <c r="D42" s="85"/>
      <c r="E42" s="85"/>
      <c r="F42" s="85"/>
      <c r="G42" s="85"/>
      <c r="H42" s="2"/>
      <c r="I42" s="2"/>
    </row>
    <row r="43" spans="1:9" ht="15" customHeight="1">
      <c r="A43" s="87"/>
      <c r="B43" s="88"/>
      <c r="C43" s="85"/>
      <c r="D43" s="85"/>
      <c r="E43" s="85"/>
      <c r="F43" s="85"/>
      <c r="G43" s="85"/>
      <c r="H43" s="2"/>
      <c r="I43" s="2"/>
    </row>
    <row r="44" spans="1:9" ht="15" customHeight="1">
      <c r="A44" s="84"/>
      <c r="B44" s="85"/>
      <c r="C44" s="85"/>
      <c r="D44" s="85"/>
      <c r="E44" s="85"/>
      <c r="F44" s="85"/>
      <c r="G44" s="85"/>
      <c r="H44" s="2"/>
      <c r="I44" s="2"/>
    </row>
    <row r="45" spans="1:9" ht="15" customHeight="1">
      <c r="A45" s="82"/>
      <c r="B45" s="2"/>
      <c r="C45" s="2"/>
      <c r="D45" s="2"/>
      <c r="E45" s="2"/>
      <c r="F45" s="2"/>
      <c r="G45" s="2"/>
      <c r="H45" s="2"/>
      <c r="I45" s="2"/>
    </row>
    <row r="46" spans="1:9" ht="15" customHeight="1">
      <c r="A46" s="82"/>
      <c r="B46" s="82"/>
      <c r="C46" s="2"/>
      <c r="D46" s="2"/>
      <c r="E46" s="2"/>
      <c r="F46" s="2"/>
      <c r="G46" s="2"/>
      <c r="H46" s="2"/>
      <c r="I46" s="2"/>
    </row>
    <row r="47" spans="1:9" ht="15" customHeight="1">
      <c r="A47" s="82"/>
      <c r="B47" s="82"/>
      <c r="C47" s="2"/>
      <c r="D47" s="2"/>
      <c r="E47" s="2"/>
      <c r="F47" s="2"/>
      <c r="G47" s="2"/>
      <c r="H47" s="2"/>
      <c r="I47" s="2"/>
    </row>
    <row r="48" spans="1:9" ht="15" customHeight="1">
      <c r="A48" s="82"/>
      <c r="B48" s="82"/>
      <c r="C48" s="2"/>
      <c r="D48" s="2"/>
      <c r="E48" s="2"/>
      <c r="F48" s="2"/>
      <c r="G48" s="2"/>
      <c r="H48" s="2"/>
      <c r="I48" s="2"/>
    </row>
    <row r="49" spans="1:9" ht="15" customHeight="1">
      <c r="A49" s="82"/>
      <c r="B49" s="82"/>
      <c r="C49" s="2"/>
      <c r="D49" s="2"/>
      <c r="E49" s="2"/>
      <c r="F49" s="2"/>
      <c r="G49" s="2"/>
      <c r="H49" s="2"/>
      <c r="I49" s="2"/>
    </row>
  </sheetData>
  <mergeCells count="7">
    <mergeCell ref="C7:D7"/>
    <mergeCell ref="B36:G41"/>
    <mergeCell ref="A1:G1"/>
    <mergeCell ref="A12:G12"/>
    <mergeCell ref="E11:G11"/>
    <mergeCell ref="C8:D8"/>
    <mergeCell ref="D13:G13"/>
  </mergeCells>
  <pageMargins left="0.59055100000000005" right="0.39370100000000002" top="0.59055100000000005" bottom="0.59055100000000005" header="0.51181100000000002" footer="0.31496099999999999"/>
  <pageSetup scale="90"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GridLines="0" workbookViewId="0">
      <selection sqref="A1:B1"/>
    </sheetView>
  </sheetViews>
  <sheetFormatPr defaultColWidth="8.85546875" defaultRowHeight="12.75" customHeight="1"/>
  <cols>
    <col min="1" max="1" width="5.85546875" style="89" customWidth="1"/>
    <col min="2" max="2" width="6.140625" style="89" customWidth="1"/>
    <col min="3" max="3" width="11.42578125" style="89" customWidth="1"/>
    <col min="4" max="4" width="15.85546875" style="89" customWidth="1"/>
    <col min="5" max="5" width="11.28515625" style="89" customWidth="1"/>
    <col min="6" max="6" width="10.85546875" style="89" customWidth="1"/>
    <col min="7" max="7" width="11" style="89" customWidth="1"/>
    <col min="8" max="8" width="11.140625" style="89" customWidth="1"/>
    <col min="9" max="9" width="10.7109375" style="89" customWidth="1"/>
    <col min="10" max="256" width="8.85546875" style="89" customWidth="1"/>
  </cols>
  <sheetData>
    <row r="1" spans="1:57" ht="15" customHeight="1">
      <c r="A1" s="261" t="s">
        <v>7</v>
      </c>
      <c r="B1" s="262"/>
      <c r="C1" s="90" t="str">
        <f>CONCATENATE('Krycí list'!$A$6," ",'Krycí list'!$C$6)</f>
        <v>145 Stavební úpravy OÚ Běštín</v>
      </c>
      <c r="D1" s="33"/>
      <c r="E1" s="91"/>
      <c r="F1" s="35"/>
      <c r="G1" s="22" t="s">
        <v>58</v>
      </c>
      <c r="H1" s="92"/>
      <c r="I1" s="35"/>
      <c r="J1" s="6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>
      <c r="A2" s="255" t="s">
        <v>1</v>
      </c>
      <c r="B2" s="256"/>
      <c r="C2" s="93" t="str">
        <f>CONCATENATE('Krycí list'!$A$4," ",'Krycí list'!$C$4)</f>
        <v>1 Stavební úpravy OÚ Běštín</v>
      </c>
      <c r="D2" s="37"/>
      <c r="E2" s="94"/>
      <c r="F2" s="38"/>
      <c r="G2" s="257"/>
      <c r="H2" s="258"/>
      <c r="I2" s="259"/>
      <c r="J2" s="6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5" customHeight="1">
      <c r="A3" s="33"/>
      <c r="B3" s="33"/>
      <c r="C3" s="33"/>
      <c r="D3" s="33"/>
      <c r="E3" s="33"/>
      <c r="F3" s="33"/>
      <c r="G3" s="33"/>
      <c r="H3" s="33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9.5" customHeight="1">
      <c r="A4" s="241" t="s">
        <v>59</v>
      </c>
      <c r="B4" s="260"/>
      <c r="C4" s="260"/>
      <c r="D4" s="260"/>
      <c r="E4" s="260"/>
      <c r="F4" s="260"/>
      <c r="G4" s="260"/>
      <c r="H4" s="260"/>
      <c r="I4" s="26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.6" customHeight="1">
      <c r="A5" s="3"/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.95" customHeight="1">
      <c r="A6" s="95"/>
      <c r="B6" s="96" t="s">
        <v>60</v>
      </c>
      <c r="C6" s="97"/>
      <c r="D6" s="98"/>
      <c r="E6" s="99" t="s">
        <v>61</v>
      </c>
      <c r="F6" s="100" t="s">
        <v>62</v>
      </c>
      <c r="G6" s="100" t="s">
        <v>63</v>
      </c>
      <c r="H6" s="100" t="s">
        <v>64</v>
      </c>
      <c r="I6" s="101" t="s">
        <v>39</v>
      </c>
      <c r="J6" s="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5.6" customHeight="1">
      <c r="A7" s="102" t="str">
        <f>Položky!B7</f>
        <v>4</v>
      </c>
      <c r="B7" s="103" t="str">
        <f>Položky!C7</f>
        <v>Bourací práce</v>
      </c>
      <c r="C7" s="81"/>
      <c r="D7" s="104"/>
      <c r="E7" s="105">
        <f>Položky!G15</f>
        <v>0</v>
      </c>
      <c r="F7" s="106">
        <f>Položky!BB15</f>
        <v>0</v>
      </c>
      <c r="G7" s="106">
        <f>Položky!BC15</f>
        <v>0</v>
      </c>
      <c r="H7" s="106">
        <f>Položky!BD15</f>
        <v>0</v>
      </c>
      <c r="I7" s="107">
        <f>Položky!BE15</f>
        <v>0</v>
      </c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 customHeight="1">
      <c r="A8" s="108" t="str">
        <f>Položky!B16</f>
        <v>94</v>
      </c>
      <c r="B8" s="109" t="str">
        <f>Položky!C16</f>
        <v>Lešení a stavební výtahy</v>
      </c>
      <c r="C8" s="2"/>
      <c r="D8" s="110"/>
      <c r="E8" s="111">
        <f>Položky!G21</f>
        <v>0</v>
      </c>
      <c r="F8" s="112">
        <f>Položky!BB21</f>
        <v>0</v>
      </c>
      <c r="G8" s="112">
        <f>Položky!BC21</f>
        <v>0</v>
      </c>
      <c r="H8" s="112">
        <f>Položky!BD21</f>
        <v>0</v>
      </c>
      <c r="I8" s="113">
        <f>Položky!BE21</f>
        <v>0</v>
      </c>
      <c r="J8" s="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5" customHeight="1">
      <c r="A9" s="108" t="str">
        <f>Položky!B22</f>
        <v>95</v>
      </c>
      <c r="B9" s="109" t="str">
        <f>Položky!C22</f>
        <v>Dokončovací kce na pozem.stav.</v>
      </c>
      <c r="C9" s="2"/>
      <c r="D9" s="110"/>
      <c r="E9" s="111">
        <f>Položky!BA24</f>
        <v>0</v>
      </c>
      <c r="F9" s="112">
        <f>Položky!BB24</f>
        <v>0</v>
      </c>
      <c r="G9" s="112">
        <f>Položky!BC24</f>
        <v>0</v>
      </c>
      <c r="H9" s="112">
        <f>Položky!BD24</f>
        <v>0</v>
      </c>
      <c r="I9" s="113">
        <f>Položky!BE24</f>
        <v>0</v>
      </c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5" customHeight="1">
      <c r="A10" s="108" t="str">
        <f>Položky!B25</f>
        <v>99</v>
      </c>
      <c r="B10" s="109" t="str">
        <f>Položky!C25</f>
        <v>Staveništní přesun hmot</v>
      </c>
      <c r="C10" s="2"/>
      <c r="D10" s="110"/>
      <c r="E10" s="111">
        <f>Položky!BA27</f>
        <v>0</v>
      </c>
      <c r="F10" s="112">
        <f>Položky!BB27</f>
        <v>0</v>
      </c>
      <c r="G10" s="112">
        <f>Položky!BC27</f>
        <v>0</v>
      </c>
      <c r="H10" s="112">
        <f>Položky!BD27</f>
        <v>0</v>
      </c>
      <c r="I10" s="113">
        <f>Položky!BE27</f>
        <v>0</v>
      </c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5" customHeight="1">
      <c r="A11" s="108"/>
      <c r="B11" s="114"/>
      <c r="C11" s="2"/>
      <c r="D11" s="110"/>
      <c r="E11" s="111"/>
      <c r="F11" s="112"/>
      <c r="G11" s="112"/>
      <c r="H11" s="112"/>
      <c r="I11" s="113"/>
      <c r="J11" s="1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5" customHeight="1">
      <c r="A12" s="108"/>
      <c r="B12" s="114"/>
      <c r="C12" s="2"/>
      <c r="D12" s="110"/>
      <c r="E12" s="111"/>
      <c r="F12" s="112"/>
      <c r="G12" s="112"/>
      <c r="H12" s="112"/>
      <c r="I12" s="113"/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5" customHeight="1">
      <c r="A13" s="108"/>
      <c r="B13" s="114"/>
      <c r="C13" s="2"/>
      <c r="D13" s="110"/>
      <c r="E13" s="111"/>
      <c r="F13" s="112"/>
      <c r="G13" s="112"/>
      <c r="H13" s="112"/>
      <c r="I13" s="113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" customHeight="1">
      <c r="A14" s="108">
        <f>Položky!B28</f>
        <v>0</v>
      </c>
      <c r="B14" s="109" t="str">
        <f>Položky!C28</f>
        <v>Tesařské konstukce</v>
      </c>
      <c r="C14" s="2"/>
      <c r="D14" s="110"/>
      <c r="E14" s="111">
        <f>Položky!BA35</f>
        <v>0</v>
      </c>
      <c r="F14" s="112">
        <f>Položky!G35</f>
        <v>0</v>
      </c>
      <c r="G14" s="112">
        <f>Položky!BC35</f>
        <v>0</v>
      </c>
      <c r="H14" s="112">
        <f>Položky!BD35</f>
        <v>0</v>
      </c>
      <c r="I14" s="113">
        <f>Položky!BE35</f>
        <v>0</v>
      </c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 customHeight="1">
      <c r="A15" s="108" t="str">
        <f>Položky!B36</f>
        <v>762</v>
      </c>
      <c r="B15" s="109" t="str">
        <f>Položky!C36</f>
        <v>Krytiny tvrdé</v>
      </c>
      <c r="C15" s="2"/>
      <c r="D15" s="110"/>
      <c r="E15" s="111">
        <f>Položky!BA38</f>
        <v>0</v>
      </c>
      <c r="F15" s="112">
        <f>Položky!G38</f>
        <v>0</v>
      </c>
      <c r="G15" s="112">
        <f>Položky!BC38</f>
        <v>0</v>
      </c>
      <c r="H15" s="112">
        <f>Položky!BD38</f>
        <v>0</v>
      </c>
      <c r="I15" s="113">
        <f>Položky!BE38</f>
        <v>0</v>
      </c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 customHeight="1">
      <c r="A16" s="108"/>
      <c r="B16" s="114"/>
      <c r="C16" s="2"/>
      <c r="D16" s="110"/>
      <c r="E16" s="111"/>
      <c r="F16" s="112"/>
      <c r="G16" s="112"/>
      <c r="H16" s="112"/>
      <c r="I16" s="113"/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5" customHeight="1">
      <c r="A17" s="108"/>
      <c r="B17" s="109" t="str">
        <f>Položky!C40</f>
        <v>Konstrukce klempířské</v>
      </c>
      <c r="C17" s="2"/>
      <c r="D17" s="110"/>
      <c r="E17" s="111"/>
      <c r="F17" s="112">
        <f>Položky!G55</f>
        <v>0</v>
      </c>
      <c r="G17" s="112"/>
      <c r="H17" s="112"/>
      <c r="I17" s="113"/>
      <c r="J17" s="1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5.6" customHeight="1">
      <c r="A18" s="115"/>
      <c r="B18" s="116" t="str">
        <f>Položky!C56</f>
        <v>Hromosvod</v>
      </c>
      <c r="C18" s="3"/>
      <c r="D18" s="117"/>
      <c r="E18" s="118"/>
      <c r="F18" s="119">
        <f>Položky!G58</f>
        <v>0</v>
      </c>
      <c r="G18" s="119"/>
      <c r="H18" s="119"/>
      <c r="I18" s="120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5.95" customHeight="1">
      <c r="A19" s="121"/>
      <c r="B19" s="122" t="s">
        <v>65</v>
      </c>
      <c r="C19" s="123"/>
      <c r="D19" s="124"/>
      <c r="E19" s="125">
        <f>SUM(E7:E17)</f>
        <v>0</v>
      </c>
      <c r="F19" s="126">
        <f>SUM(F7:F18)</f>
        <v>0</v>
      </c>
      <c r="G19" s="126">
        <f>SUM(G7:G15)</f>
        <v>0</v>
      </c>
      <c r="H19" s="126">
        <f>SUM(H7:H15)</f>
        <v>0</v>
      </c>
      <c r="I19" s="127">
        <f>SUM(I7:I15)</f>
        <v>0</v>
      </c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5.6" customHeight="1">
      <c r="A20" s="81"/>
      <c r="B20" s="81"/>
      <c r="C20" s="81"/>
      <c r="D20" s="81"/>
      <c r="E20" s="81"/>
      <c r="F20" s="81"/>
      <c r="G20" s="81"/>
      <c r="H20" s="81"/>
      <c r="I20" s="8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9.5" customHeight="1">
      <c r="A21" s="241" t="s">
        <v>66</v>
      </c>
      <c r="B21" s="260"/>
      <c r="C21" s="260"/>
      <c r="D21" s="260"/>
      <c r="E21" s="260"/>
      <c r="F21" s="260"/>
      <c r="G21" s="263"/>
      <c r="H21" s="260"/>
      <c r="I21" s="26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28"/>
      <c r="BB21" s="128"/>
      <c r="BC21" s="128"/>
      <c r="BD21" s="128"/>
      <c r="BE21" s="128"/>
    </row>
    <row r="22" spans="1:57" ht="15.6" customHeight="1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.6" customHeight="1">
      <c r="A23" s="129" t="s">
        <v>67</v>
      </c>
      <c r="B23" s="130"/>
      <c r="C23" s="130"/>
      <c r="D23" s="131"/>
      <c r="E23" s="132" t="s">
        <v>68</v>
      </c>
      <c r="F23" s="133" t="s">
        <v>69</v>
      </c>
      <c r="G23" s="134" t="s">
        <v>70</v>
      </c>
      <c r="H23" s="135"/>
      <c r="I23" s="136" t="s">
        <v>68</v>
      </c>
      <c r="J23" s="1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5" customHeight="1">
      <c r="A24" s="26" t="s">
        <v>26</v>
      </c>
      <c r="B24" s="27"/>
      <c r="C24" s="27"/>
      <c r="D24" s="29"/>
      <c r="E24" s="137">
        <v>0</v>
      </c>
      <c r="F24" s="138">
        <v>3</v>
      </c>
      <c r="G24" s="139">
        <f t="shared" ref="G24:G31" si="0">CHOOSE(BA24+1,$E$19+$F$19,$E$19+$F$19+$H$19,$E$19+$F$19+$G$19+$H$19,$E$19,$F$19,$H$19,$G$19,$H$19+$G$19,0)</f>
        <v>0</v>
      </c>
      <c r="H24" s="140"/>
      <c r="I24" s="141">
        <f t="shared" ref="I24:I31" si="1">E24+F24*G24/100</f>
        <v>0</v>
      </c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>
        <v>0</v>
      </c>
      <c r="BB24" s="2"/>
      <c r="BC24" s="2"/>
      <c r="BD24" s="2"/>
      <c r="BE24" s="2"/>
    </row>
    <row r="25" spans="1:57" ht="15" customHeight="1">
      <c r="A25" s="26" t="s">
        <v>29</v>
      </c>
      <c r="B25" s="27"/>
      <c r="C25" s="27"/>
      <c r="D25" s="29"/>
      <c r="E25" s="137">
        <v>0</v>
      </c>
      <c r="F25" s="138">
        <v>0</v>
      </c>
      <c r="G25" s="139">
        <f t="shared" si="0"/>
        <v>0</v>
      </c>
      <c r="H25" s="140"/>
      <c r="I25" s="141">
        <f t="shared" si="1"/>
        <v>0</v>
      </c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>
        <v>0</v>
      </c>
      <c r="BB25" s="2"/>
      <c r="BC25" s="2"/>
      <c r="BD25" s="2"/>
      <c r="BE25" s="2"/>
    </row>
    <row r="26" spans="1:57" ht="15" customHeight="1">
      <c r="A26" s="26" t="s">
        <v>32</v>
      </c>
      <c r="B26" s="27"/>
      <c r="C26" s="27"/>
      <c r="D26" s="29"/>
      <c r="E26" s="137">
        <v>0</v>
      </c>
      <c r="F26" s="138">
        <v>0</v>
      </c>
      <c r="G26" s="139">
        <f t="shared" si="0"/>
        <v>0</v>
      </c>
      <c r="H26" s="140"/>
      <c r="I26" s="141">
        <f t="shared" si="1"/>
        <v>0</v>
      </c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>
        <v>0</v>
      </c>
      <c r="BB26" s="2"/>
      <c r="BC26" s="2"/>
      <c r="BD26" s="2"/>
      <c r="BE26" s="2"/>
    </row>
    <row r="27" spans="1:57" ht="15" customHeight="1">
      <c r="A27" s="26" t="s">
        <v>35</v>
      </c>
      <c r="B27" s="27"/>
      <c r="C27" s="27"/>
      <c r="D27" s="29"/>
      <c r="E27" s="137">
        <v>0</v>
      </c>
      <c r="F27" s="138">
        <v>0</v>
      </c>
      <c r="G27" s="139">
        <f t="shared" si="0"/>
        <v>0</v>
      </c>
      <c r="H27" s="140"/>
      <c r="I27" s="141">
        <f t="shared" si="1"/>
        <v>0</v>
      </c>
      <c r="J27" s="1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>
        <v>0</v>
      </c>
      <c r="BB27" s="2"/>
      <c r="BC27" s="2"/>
      <c r="BD27" s="2"/>
      <c r="BE27" s="2"/>
    </row>
    <row r="28" spans="1:57" ht="15" customHeight="1">
      <c r="A28" s="26" t="s">
        <v>37</v>
      </c>
      <c r="B28" s="27"/>
      <c r="C28" s="27"/>
      <c r="D28" s="29"/>
      <c r="E28" s="137">
        <v>0</v>
      </c>
      <c r="F28" s="138">
        <v>3</v>
      </c>
      <c r="G28" s="139">
        <f t="shared" si="0"/>
        <v>0</v>
      </c>
      <c r="H28" s="140"/>
      <c r="I28" s="141">
        <f t="shared" si="1"/>
        <v>0</v>
      </c>
      <c r="J28" s="1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>
        <v>1</v>
      </c>
      <c r="BB28" s="2"/>
      <c r="BC28" s="2"/>
      <c r="BD28" s="2"/>
      <c r="BE28" s="2"/>
    </row>
    <row r="29" spans="1:57" ht="15" customHeight="1">
      <c r="A29" s="26" t="s">
        <v>38</v>
      </c>
      <c r="B29" s="27"/>
      <c r="C29" s="27"/>
      <c r="D29" s="29"/>
      <c r="E29" s="137">
        <v>0</v>
      </c>
      <c r="F29" s="138">
        <v>0</v>
      </c>
      <c r="G29" s="139">
        <f t="shared" si="0"/>
        <v>0</v>
      </c>
      <c r="H29" s="140"/>
      <c r="I29" s="141">
        <f t="shared" si="1"/>
        <v>0</v>
      </c>
      <c r="J29" s="1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>
        <v>1</v>
      </c>
      <c r="BB29" s="2"/>
      <c r="BC29" s="2"/>
      <c r="BD29" s="2"/>
      <c r="BE29" s="2"/>
    </row>
    <row r="30" spans="1:57" ht="15" customHeight="1">
      <c r="A30" s="26" t="s">
        <v>40</v>
      </c>
      <c r="B30" s="27"/>
      <c r="C30" s="27"/>
      <c r="D30" s="29"/>
      <c r="E30" s="137">
        <v>0</v>
      </c>
      <c r="F30" s="138">
        <v>2</v>
      </c>
      <c r="G30" s="139">
        <f t="shared" si="0"/>
        <v>0</v>
      </c>
      <c r="H30" s="140"/>
      <c r="I30" s="141">
        <f t="shared" si="1"/>
        <v>0</v>
      </c>
      <c r="J30" s="1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>
        <v>2</v>
      </c>
      <c r="BB30" s="2"/>
      <c r="BC30" s="2"/>
      <c r="BD30" s="2"/>
      <c r="BE30" s="2"/>
    </row>
    <row r="31" spans="1:57" ht="15" customHeight="1">
      <c r="A31" s="26" t="s">
        <v>71</v>
      </c>
      <c r="B31" s="27"/>
      <c r="C31" s="27"/>
      <c r="D31" s="29"/>
      <c r="E31" s="137">
        <v>0</v>
      </c>
      <c r="F31" s="138">
        <v>5</v>
      </c>
      <c r="G31" s="139">
        <f t="shared" si="0"/>
        <v>0</v>
      </c>
      <c r="H31" s="140"/>
      <c r="I31" s="141">
        <f t="shared" si="1"/>
        <v>0</v>
      </c>
      <c r="J31" s="1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>
        <v>2</v>
      </c>
      <c r="BB31" s="2"/>
      <c r="BC31" s="2"/>
      <c r="BD31" s="2"/>
      <c r="BE31" s="2"/>
    </row>
    <row r="32" spans="1:57" ht="15.6" customHeight="1">
      <c r="A32" s="142"/>
      <c r="B32" s="143" t="s">
        <v>72</v>
      </c>
      <c r="C32" s="144"/>
      <c r="D32" s="145"/>
      <c r="E32" s="146"/>
      <c r="F32" s="147"/>
      <c r="G32" s="147"/>
      <c r="H32" s="253">
        <f>SUM(I24:I31)</f>
        <v>0</v>
      </c>
      <c r="I32" s="254"/>
      <c r="J32" s="1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5.6" customHeight="1">
      <c r="A33" s="81"/>
      <c r="B33" s="81"/>
      <c r="C33" s="81"/>
      <c r="D33" s="81"/>
      <c r="E33" s="81"/>
      <c r="F33" s="81"/>
      <c r="G33" s="81"/>
      <c r="H33" s="81"/>
      <c r="I33" s="8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5" customHeight="1">
      <c r="A34" s="2"/>
      <c r="B34" s="83"/>
      <c r="C34" s="2"/>
      <c r="D34" s="2"/>
      <c r="E34" s="2"/>
      <c r="F34" s="148"/>
      <c r="G34" s="149"/>
      <c r="H34" s="149"/>
      <c r="I34" s="150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5" customHeight="1">
      <c r="A35" s="2"/>
      <c r="B35" s="2"/>
      <c r="C35" s="2"/>
      <c r="D35" s="2"/>
      <c r="E35" s="2"/>
      <c r="F35" s="148"/>
      <c r="G35" s="149"/>
      <c r="H35" s="149"/>
      <c r="I35" s="15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5" customHeight="1">
      <c r="A36" s="2"/>
      <c r="B36" s="2"/>
      <c r="C36" s="2"/>
      <c r="D36" s="2"/>
      <c r="E36" s="2"/>
      <c r="F36" s="148"/>
      <c r="G36" s="149"/>
      <c r="H36" s="149"/>
      <c r="I36" s="15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5" customHeight="1">
      <c r="A37" s="2"/>
      <c r="B37" s="2"/>
      <c r="C37" s="2"/>
      <c r="D37" s="2"/>
      <c r="E37" s="2"/>
      <c r="F37" s="148"/>
      <c r="G37" s="149"/>
      <c r="H37" s="149"/>
      <c r="I37" s="150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5" customHeight="1">
      <c r="A38" s="2"/>
      <c r="B38" s="2"/>
      <c r="C38" s="2"/>
      <c r="D38" s="2"/>
      <c r="E38" s="2"/>
      <c r="F38" s="148"/>
      <c r="G38" s="149"/>
      <c r="H38" s="149"/>
      <c r="I38" s="150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5" customHeight="1">
      <c r="A39" s="2"/>
      <c r="B39" s="2"/>
      <c r="C39" s="2"/>
      <c r="D39" s="2"/>
      <c r="E39" s="2"/>
      <c r="F39" s="148"/>
      <c r="G39" s="149"/>
      <c r="H39" s="149"/>
      <c r="I39" s="15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5" customHeight="1">
      <c r="A40" s="2"/>
      <c r="B40" s="2"/>
      <c r="C40" s="2"/>
      <c r="D40" s="2"/>
      <c r="E40" s="2"/>
      <c r="F40" s="148"/>
      <c r="G40" s="149"/>
      <c r="H40" s="149"/>
      <c r="I40" s="15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5" customHeight="1">
      <c r="A41" s="2"/>
      <c r="B41" s="2"/>
      <c r="C41" s="2"/>
      <c r="D41" s="2"/>
      <c r="E41" s="2"/>
      <c r="F41" s="148"/>
      <c r="G41" s="149"/>
      <c r="H41" s="149"/>
      <c r="I41" s="15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5" customHeight="1">
      <c r="A42" s="2"/>
      <c r="B42" s="2"/>
      <c r="C42" s="2"/>
      <c r="D42" s="2"/>
      <c r="E42" s="2"/>
      <c r="F42" s="148"/>
      <c r="G42" s="149"/>
      <c r="H42" s="149"/>
      <c r="I42" s="15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</sheetData>
  <mergeCells count="6">
    <mergeCell ref="H32:I32"/>
    <mergeCell ref="A2:B2"/>
    <mergeCell ref="G2:I2"/>
    <mergeCell ref="A4:I4"/>
    <mergeCell ref="A1:B1"/>
    <mergeCell ref="A21:I21"/>
  </mergeCells>
  <pageMargins left="0.59055100000000005" right="0.39370100000000002" top="0.98425200000000002" bottom="0.98425200000000002" header="0.51181100000000002" footer="0.51181100000000002"/>
  <pageSetup scale="91"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3"/>
  <sheetViews>
    <sheetView showGridLines="0" tabSelected="1" workbookViewId="0">
      <selection sqref="A1:G1"/>
    </sheetView>
  </sheetViews>
  <sheetFormatPr defaultColWidth="8.85546875" defaultRowHeight="12.75" customHeight="1"/>
  <cols>
    <col min="1" max="1" width="4.42578125" style="151" customWidth="1"/>
    <col min="2" max="2" width="11.42578125" style="151" customWidth="1"/>
    <col min="3" max="3" width="66.42578125" style="151" customWidth="1"/>
    <col min="4" max="4" width="5.42578125" style="151" customWidth="1"/>
    <col min="5" max="5" width="8.42578125" style="151" customWidth="1"/>
    <col min="6" max="6" width="9.85546875" style="151" customWidth="1"/>
    <col min="7" max="7" width="13.85546875" style="151" customWidth="1"/>
    <col min="8" max="11" width="9.140625" style="151" customWidth="1"/>
    <col min="12" max="12" width="75.42578125" style="151" customWidth="1"/>
    <col min="13" max="104" width="9.140625" style="151" customWidth="1"/>
    <col min="105" max="256" width="8.85546875" style="151" customWidth="1"/>
  </cols>
  <sheetData>
    <row r="1" spans="1:104" ht="17.100000000000001" customHeight="1">
      <c r="A1" s="264" t="s">
        <v>73</v>
      </c>
      <c r="B1" s="265"/>
      <c r="C1" s="265"/>
      <c r="D1" s="265"/>
      <c r="E1" s="265"/>
      <c r="F1" s="265"/>
      <c r="G1" s="265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3"/>
    </row>
    <row r="2" spans="1:104" ht="15" customHeight="1">
      <c r="A2" s="154"/>
      <c r="B2" s="155"/>
      <c r="C2" s="156"/>
      <c r="D2" s="156"/>
      <c r="E2" s="157"/>
      <c r="F2" s="158"/>
      <c r="G2" s="156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60"/>
    </row>
    <row r="3" spans="1:104" ht="15" customHeight="1">
      <c r="A3" s="266" t="s">
        <v>7</v>
      </c>
      <c r="B3" s="267"/>
      <c r="C3" s="161" t="str">
        <f>CONCATENATE('Krycí list'!$A$6," ",'Krycí list'!$C$6)</f>
        <v>145 Stavební úpravy OÚ Běštín</v>
      </c>
      <c r="D3" s="162"/>
      <c r="E3" s="163" t="s">
        <v>74</v>
      </c>
      <c r="F3" s="164">
        <f>Rekapitulace!H1</f>
        <v>0</v>
      </c>
      <c r="G3" s="162"/>
      <c r="H3" s="165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60"/>
    </row>
    <row r="4" spans="1:104" ht="15" customHeight="1">
      <c r="A4" s="268" t="s">
        <v>1</v>
      </c>
      <c r="B4" s="269"/>
      <c r="C4" s="166" t="str">
        <f>CONCATENATE('Krycí list'!$A$4," ",'Krycí list'!$C$4)</f>
        <v>1 Stavební úpravy OÚ Běštín</v>
      </c>
      <c r="D4" s="167"/>
      <c r="E4" s="270">
        <f>Rekapitulace!G2</f>
        <v>0</v>
      </c>
      <c r="F4" s="271"/>
      <c r="G4" s="269"/>
      <c r="H4" s="165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60"/>
    </row>
    <row r="5" spans="1:104" ht="15" customHeight="1">
      <c r="A5" s="168"/>
      <c r="B5" s="169"/>
      <c r="C5" s="169"/>
      <c r="D5" s="169"/>
      <c r="E5" s="169"/>
      <c r="F5" s="169"/>
      <c r="G5" s="16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60"/>
    </row>
    <row r="6" spans="1:104" ht="15" customHeight="1">
      <c r="A6" s="170" t="s">
        <v>75</v>
      </c>
      <c r="B6" s="171" t="s">
        <v>76</v>
      </c>
      <c r="C6" s="171" t="s">
        <v>77</v>
      </c>
      <c r="D6" s="171" t="s">
        <v>78</v>
      </c>
      <c r="E6" s="171" t="s">
        <v>79</v>
      </c>
      <c r="F6" s="171" t="s">
        <v>80</v>
      </c>
      <c r="G6" s="171" t="s">
        <v>81</v>
      </c>
      <c r="H6" s="165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60"/>
    </row>
    <row r="7" spans="1:104" ht="15" customHeight="1">
      <c r="A7" s="172" t="s">
        <v>82</v>
      </c>
      <c r="B7" s="173" t="s">
        <v>83</v>
      </c>
      <c r="C7" s="174" t="s">
        <v>84</v>
      </c>
      <c r="D7" s="175"/>
      <c r="E7" s="176"/>
      <c r="F7" s="176"/>
      <c r="G7" s="177"/>
      <c r="H7" s="165"/>
      <c r="I7" s="159"/>
      <c r="J7" s="159"/>
      <c r="K7" s="159"/>
      <c r="L7" s="159"/>
      <c r="M7" s="159"/>
      <c r="N7" s="159"/>
      <c r="O7" s="178">
        <v>1</v>
      </c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60"/>
    </row>
    <row r="8" spans="1:104" ht="15" customHeight="1">
      <c r="A8" s="179"/>
      <c r="B8" s="180"/>
      <c r="C8" s="181" t="s">
        <v>85</v>
      </c>
      <c r="D8" s="182" t="s">
        <v>86</v>
      </c>
      <c r="E8" s="183">
        <v>275</v>
      </c>
      <c r="F8" s="183"/>
      <c r="G8" s="183">
        <f t="shared" ref="G8:G14" si="0">E8*F8</f>
        <v>0</v>
      </c>
      <c r="H8" s="165"/>
      <c r="I8" s="159"/>
      <c r="J8" s="159"/>
      <c r="K8" s="159"/>
      <c r="L8" s="159"/>
      <c r="M8" s="159"/>
      <c r="N8" s="159"/>
      <c r="O8" s="178">
        <v>2</v>
      </c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>
        <v>1</v>
      </c>
      <c r="AB8" s="159">
        <v>1</v>
      </c>
      <c r="AC8" s="159">
        <v>1</v>
      </c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>
        <v>1</v>
      </c>
      <c r="BA8" s="159">
        <f>IF(AZ8=1,G8,0)</f>
        <v>0</v>
      </c>
      <c r="BB8" s="159">
        <f>IF(AZ8=2,G8,0)</f>
        <v>0</v>
      </c>
      <c r="BC8" s="159">
        <f>IF(AZ8=3,G8,0)</f>
        <v>0</v>
      </c>
      <c r="BD8" s="159">
        <f>IF(AZ8=4,G8,0)</f>
        <v>0</v>
      </c>
      <c r="BE8" s="159">
        <f>IF(AZ8=5,G8,0)</f>
        <v>0</v>
      </c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60">
        <v>0.19800000000000001</v>
      </c>
    </row>
    <row r="9" spans="1:104" ht="15" customHeight="1">
      <c r="A9" s="179"/>
      <c r="B9" s="180"/>
      <c r="C9" s="181" t="s">
        <v>87</v>
      </c>
      <c r="D9" s="182" t="s">
        <v>86</v>
      </c>
      <c r="E9" s="184">
        <v>275</v>
      </c>
      <c r="F9" s="184"/>
      <c r="G9" s="183">
        <f t="shared" si="0"/>
        <v>0</v>
      </c>
      <c r="H9" s="165"/>
      <c r="I9" s="159"/>
      <c r="J9" s="159"/>
      <c r="K9" s="159"/>
      <c r="L9" s="159"/>
      <c r="M9" s="159"/>
      <c r="N9" s="159"/>
      <c r="O9" s="178">
        <v>2</v>
      </c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>
        <v>1</v>
      </c>
      <c r="AB9" s="159">
        <v>1</v>
      </c>
      <c r="AC9" s="159">
        <v>1</v>
      </c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>
        <v>1</v>
      </c>
      <c r="BA9" s="159">
        <f>IF(AZ9=1,G9,0)</f>
        <v>0</v>
      </c>
      <c r="BB9" s="159">
        <f>IF(AZ9=2,G9,0)</f>
        <v>0</v>
      </c>
      <c r="BC9" s="159">
        <f>IF(AZ9=3,G9,0)</f>
        <v>0</v>
      </c>
      <c r="BD9" s="159">
        <f>IF(AZ9=4,G9,0)</f>
        <v>0</v>
      </c>
      <c r="BE9" s="159">
        <f>IF(AZ9=5,G9,0)</f>
        <v>0</v>
      </c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60">
        <v>2.4463900000000001</v>
      </c>
    </row>
    <row r="10" spans="1:104" ht="15" customHeight="1">
      <c r="A10" s="179"/>
      <c r="B10" s="180"/>
      <c r="C10" s="181" t="s">
        <v>88</v>
      </c>
      <c r="D10" s="182" t="s">
        <v>89</v>
      </c>
      <c r="E10" s="184">
        <v>125.4</v>
      </c>
      <c r="F10" s="184"/>
      <c r="G10" s="183">
        <f t="shared" si="0"/>
        <v>0</v>
      </c>
      <c r="H10" s="165"/>
      <c r="I10" s="159"/>
      <c r="J10" s="159"/>
      <c r="K10" s="159"/>
      <c r="L10" s="159"/>
      <c r="M10" s="159"/>
      <c r="N10" s="159"/>
      <c r="O10" s="178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60"/>
    </row>
    <row r="11" spans="1:104" ht="15" customHeight="1">
      <c r="A11" s="179"/>
      <c r="B11" s="180"/>
      <c r="C11" s="181" t="s">
        <v>90</v>
      </c>
      <c r="D11" s="182" t="s">
        <v>91</v>
      </c>
      <c r="E11" s="184">
        <v>240</v>
      </c>
      <c r="F11" s="184"/>
      <c r="G11" s="183">
        <f t="shared" si="0"/>
        <v>0</v>
      </c>
      <c r="H11" s="165"/>
      <c r="I11" s="159"/>
      <c r="J11" s="159"/>
      <c r="K11" s="159"/>
      <c r="L11" s="159"/>
      <c r="M11" s="159"/>
      <c r="N11" s="159"/>
      <c r="O11" s="178">
        <v>2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>
        <v>1</v>
      </c>
      <c r="AB11" s="159">
        <v>1</v>
      </c>
      <c r="AC11" s="159">
        <v>1</v>
      </c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>
        <v>1</v>
      </c>
      <c r="BA11" s="159">
        <f>IF(AZ11=1,G11,0)</f>
        <v>0</v>
      </c>
      <c r="BB11" s="159">
        <f>IF(AZ11=2,G11,0)</f>
        <v>0</v>
      </c>
      <c r="BC11" s="159">
        <f>IF(AZ11=3,G11,0)</f>
        <v>0</v>
      </c>
      <c r="BD11" s="159">
        <f>IF(AZ11=4,G11,0)</f>
        <v>0</v>
      </c>
      <c r="BE11" s="159">
        <f>IF(AZ11=5,G11,0)</f>
        <v>0</v>
      </c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0">
        <v>3.4199999999999999E-3</v>
      </c>
    </row>
    <row r="12" spans="1:104" ht="15" customHeight="1">
      <c r="A12" s="179"/>
      <c r="B12" s="180"/>
      <c r="C12" s="181" t="s">
        <v>92</v>
      </c>
      <c r="D12" s="182" t="s">
        <v>93</v>
      </c>
      <c r="E12" s="184">
        <v>20</v>
      </c>
      <c r="F12" s="184"/>
      <c r="G12" s="183">
        <f t="shared" si="0"/>
        <v>0</v>
      </c>
      <c r="H12" s="165"/>
      <c r="I12" s="159"/>
      <c r="J12" s="159"/>
      <c r="K12" s="159"/>
      <c r="L12" s="159"/>
      <c r="M12" s="159"/>
      <c r="N12" s="159"/>
      <c r="O12" s="178">
        <v>2</v>
      </c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>
        <v>1</v>
      </c>
      <c r="AB12" s="159">
        <v>1</v>
      </c>
      <c r="AC12" s="159">
        <v>1</v>
      </c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>
        <v>1</v>
      </c>
      <c r="BA12" s="159">
        <f>IF(AZ12=1,G12,0)</f>
        <v>0</v>
      </c>
      <c r="BB12" s="159">
        <f>IF(AZ12=2,G12,0)</f>
        <v>0</v>
      </c>
      <c r="BC12" s="159">
        <f>IF(AZ12=3,G12,0)</f>
        <v>0</v>
      </c>
      <c r="BD12" s="159">
        <f>IF(AZ12=4,G12,0)</f>
        <v>0</v>
      </c>
      <c r="BE12" s="159">
        <f>IF(AZ12=5,G12,0)</f>
        <v>0</v>
      </c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60">
        <v>0</v>
      </c>
    </row>
    <row r="13" spans="1:104" ht="15" customHeight="1">
      <c r="A13" s="179"/>
      <c r="B13" s="180"/>
      <c r="C13" s="181" t="s">
        <v>94</v>
      </c>
      <c r="D13" s="182" t="s">
        <v>95</v>
      </c>
      <c r="E13" s="184">
        <v>5</v>
      </c>
      <c r="F13" s="184"/>
      <c r="G13" s="183">
        <f t="shared" si="0"/>
        <v>0</v>
      </c>
      <c r="H13" s="165"/>
      <c r="I13" s="159"/>
      <c r="J13" s="159"/>
      <c r="K13" s="159"/>
      <c r="L13" s="159"/>
      <c r="M13" s="159"/>
      <c r="N13" s="159"/>
      <c r="O13" s="178">
        <v>2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>
        <v>1</v>
      </c>
      <c r="AB13" s="159">
        <v>1</v>
      </c>
      <c r="AC13" s="159">
        <v>1</v>
      </c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>
        <v>1</v>
      </c>
      <c r="BA13" s="159">
        <f>IF(AZ13=1,G13,0)</f>
        <v>0</v>
      </c>
      <c r="BB13" s="159">
        <f>IF(AZ13=2,G13,0)</f>
        <v>0</v>
      </c>
      <c r="BC13" s="159">
        <f>IF(AZ13=3,G13,0)</f>
        <v>0</v>
      </c>
      <c r="BD13" s="159">
        <f>IF(AZ13=4,G13,0)</f>
        <v>0</v>
      </c>
      <c r="BE13" s="159">
        <f>IF(AZ13=5,G13,0)</f>
        <v>0</v>
      </c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60">
        <v>1.4840000000000001E-2</v>
      </c>
    </row>
    <row r="14" spans="1:104" ht="15" customHeight="1">
      <c r="A14" s="179"/>
      <c r="B14" s="180"/>
      <c r="C14" s="185"/>
      <c r="D14" s="186"/>
      <c r="E14" s="187"/>
      <c r="F14" s="187"/>
      <c r="G14" s="183">
        <f t="shared" si="0"/>
        <v>0</v>
      </c>
      <c r="H14" s="165"/>
      <c r="I14" s="159"/>
      <c r="J14" s="159"/>
      <c r="K14" s="159"/>
      <c r="L14" s="159"/>
      <c r="M14" s="159"/>
      <c r="N14" s="159"/>
      <c r="O14" s="178">
        <v>2</v>
      </c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>
        <v>12</v>
      </c>
      <c r="AB14" s="159">
        <v>1</v>
      </c>
      <c r="AC14" s="159">
        <v>36</v>
      </c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>
        <v>1</v>
      </c>
      <c r="BA14" s="159">
        <f>IF(AZ14=1,G14,0)</f>
        <v>0</v>
      </c>
      <c r="BB14" s="159">
        <f>IF(AZ14=2,G14,0)</f>
        <v>0</v>
      </c>
      <c r="BC14" s="159">
        <f>IF(AZ14=3,G14,0)</f>
        <v>0</v>
      </c>
      <c r="BD14" s="159">
        <f>IF(AZ14=4,G14,0)</f>
        <v>0</v>
      </c>
      <c r="BE14" s="159">
        <f>IF(AZ14=5,G14,0)</f>
        <v>0</v>
      </c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60">
        <v>0</v>
      </c>
    </row>
    <row r="15" spans="1:104" ht="15" customHeight="1">
      <c r="A15" s="188"/>
      <c r="B15" s="189" t="s">
        <v>96</v>
      </c>
      <c r="C15" s="190" t="str">
        <f>CONCATENATE(B7," ",C7)</f>
        <v>4 Bourací práce</v>
      </c>
      <c r="D15" s="188"/>
      <c r="E15" s="191"/>
      <c r="F15" s="191"/>
      <c r="G15" s="192">
        <f>SUM(G7:G14)</f>
        <v>0</v>
      </c>
      <c r="H15" s="165"/>
      <c r="I15" s="159"/>
      <c r="J15" s="159"/>
      <c r="K15" s="159"/>
      <c r="L15" s="159"/>
      <c r="M15" s="159"/>
      <c r="N15" s="159"/>
      <c r="O15" s="178">
        <v>4</v>
      </c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93">
        <f>SUM(BA7:BA14)</f>
        <v>0</v>
      </c>
      <c r="BB15" s="193">
        <f>SUM(BB7:BB14)</f>
        <v>0</v>
      </c>
      <c r="BC15" s="193">
        <f>SUM(BC7:BC14)</f>
        <v>0</v>
      </c>
      <c r="BD15" s="193">
        <f>SUM(BD7:BD14)</f>
        <v>0</v>
      </c>
      <c r="BE15" s="193">
        <f>SUM(BE7:BE14)</f>
        <v>0</v>
      </c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60"/>
    </row>
    <row r="16" spans="1:104" ht="15" customHeight="1">
      <c r="A16" s="172" t="s">
        <v>82</v>
      </c>
      <c r="B16" s="173" t="s">
        <v>97</v>
      </c>
      <c r="C16" s="174" t="s">
        <v>98</v>
      </c>
      <c r="D16" s="175"/>
      <c r="E16" s="176"/>
      <c r="F16" s="176"/>
      <c r="G16" s="177"/>
      <c r="H16" s="165"/>
      <c r="I16" s="159"/>
      <c r="J16" s="159"/>
      <c r="K16" s="159"/>
      <c r="L16" s="159"/>
      <c r="M16" s="159"/>
      <c r="N16" s="159"/>
      <c r="O16" s="178">
        <v>1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60"/>
    </row>
    <row r="17" spans="1:104" ht="12.75" customHeight="1">
      <c r="A17" s="194"/>
      <c r="B17" s="195"/>
      <c r="C17" s="196" t="s">
        <v>99</v>
      </c>
      <c r="D17" s="197" t="s">
        <v>86</v>
      </c>
      <c r="E17" s="198">
        <v>28</v>
      </c>
      <c r="F17" s="187"/>
      <c r="G17" s="183">
        <f>E17*F17</f>
        <v>0</v>
      </c>
      <c r="H17" s="199"/>
      <c r="I17" s="200"/>
      <c r="J17" s="159"/>
      <c r="K17" s="159"/>
      <c r="L17" s="159"/>
      <c r="M17" s="159"/>
      <c r="N17" s="159"/>
      <c r="O17" s="201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60"/>
    </row>
    <row r="18" spans="1:104" ht="12.75" customHeight="1">
      <c r="A18" s="202"/>
      <c r="B18" s="203"/>
      <c r="C18" s="203" t="s">
        <v>100</v>
      </c>
      <c r="D18" s="204" t="s">
        <v>86</v>
      </c>
      <c r="E18" s="205">
        <v>480</v>
      </c>
      <c r="F18" s="187"/>
      <c r="G18" s="183">
        <f>E18*F18</f>
        <v>0</v>
      </c>
      <c r="H18" s="165"/>
      <c r="I18" s="159"/>
      <c r="J18" s="159"/>
      <c r="K18" s="159"/>
      <c r="L18" s="159"/>
      <c r="M18" s="159"/>
      <c r="N18" s="159"/>
      <c r="O18" s="178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60"/>
    </row>
    <row r="19" spans="1:104" ht="12.75" customHeight="1">
      <c r="A19" s="202"/>
      <c r="B19" s="203"/>
      <c r="C19" s="203" t="s">
        <v>101</v>
      </c>
      <c r="D19" s="204" t="s">
        <v>86</v>
      </c>
      <c r="E19" s="205">
        <v>480</v>
      </c>
      <c r="F19" s="187"/>
      <c r="G19" s="183">
        <f>E19*F19</f>
        <v>0</v>
      </c>
      <c r="H19" s="165"/>
      <c r="I19" s="159"/>
      <c r="J19" s="159"/>
      <c r="K19" s="159"/>
      <c r="L19" s="159"/>
      <c r="M19" s="159"/>
      <c r="N19" s="159"/>
      <c r="O19" s="178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60"/>
    </row>
    <row r="20" spans="1:104" ht="12.75" customHeight="1">
      <c r="A20" s="202"/>
      <c r="B20" s="203"/>
      <c r="C20" s="203" t="s">
        <v>102</v>
      </c>
      <c r="D20" s="204" t="s">
        <v>86</v>
      </c>
      <c r="E20" s="205">
        <v>480</v>
      </c>
      <c r="F20" s="187"/>
      <c r="G20" s="183">
        <f>E20*F20</f>
        <v>0</v>
      </c>
      <c r="H20" s="165"/>
      <c r="I20" s="159"/>
      <c r="J20" s="159"/>
      <c r="K20" s="159"/>
      <c r="L20" s="159"/>
      <c r="M20" s="159"/>
      <c r="N20" s="159"/>
      <c r="O20" s="178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60"/>
    </row>
    <row r="21" spans="1:104" ht="15" customHeight="1">
      <c r="A21" s="188"/>
      <c r="B21" s="206" t="s">
        <v>96</v>
      </c>
      <c r="C21" s="207" t="str">
        <f>CONCATENATE(B16," ",C16)</f>
        <v>94 Lešení a stavební výtahy</v>
      </c>
      <c r="D21" s="208"/>
      <c r="E21" s="209"/>
      <c r="F21" s="191"/>
      <c r="G21" s="192">
        <f>SUM(G16:G20)</f>
        <v>0</v>
      </c>
      <c r="H21" s="165"/>
      <c r="I21" s="159"/>
      <c r="J21" s="159"/>
      <c r="K21" s="159"/>
      <c r="L21" s="159"/>
      <c r="M21" s="159"/>
      <c r="N21" s="159"/>
      <c r="O21" s="178">
        <v>4</v>
      </c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93">
        <f>SUM(BA16:BA20)</f>
        <v>0</v>
      </c>
      <c r="BB21" s="193">
        <f>SUM(BB16:BB20)</f>
        <v>0</v>
      </c>
      <c r="BC21" s="193">
        <f>SUM(BC16:BC20)</f>
        <v>0</v>
      </c>
      <c r="BD21" s="193">
        <f>SUM(BD16:BD20)</f>
        <v>0</v>
      </c>
      <c r="BE21" s="193">
        <f>SUM(BE16:BE20)</f>
        <v>0</v>
      </c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60"/>
    </row>
    <row r="22" spans="1:104" ht="12.75" customHeight="1">
      <c r="A22" s="172" t="s">
        <v>82</v>
      </c>
      <c r="B22" s="173" t="s">
        <v>103</v>
      </c>
      <c r="C22" s="174" t="s">
        <v>104</v>
      </c>
      <c r="D22" s="175"/>
      <c r="E22" s="176"/>
      <c r="F22" s="176"/>
      <c r="G22" s="177"/>
      <c r="H22" s="165"/>
      <c r="I22" s="159"/>
      <c r="J22" s="159"/>
      <c r="K22" s="159"/>
      <c r="L22" s="159"/>
      <c r="M22" s="159"/>
      <c r="N22" s="159"/>
      <c r="O22" s="178">
        <v>1</v>
      </c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60"/>
    </row>
    <row r="23" spans="1:104" ht="12.75" customHeight="1">
      <c r="A23" s="179"/>
      <c r="B23" s="180"/>
      <c r="C23" s="210" t="s">
        <v>105</v>
      </c>
      <c r="D23" s="186" t="s">
        <v>86</v>
      </c>
      <c r="E23" s="187">
        <v>360</v>
      </c>
      <c r="F23" s="187"/>
      <c r="G23" s="183">
        <f>E23*F23</f>
        <v>0</v>
      </c>
      <c r="H23" s="165"/>
      <c r="I23" s="159"/>
      <c r="J23" s="159"/>
      <c r="K23" s="159"/>
      <c r="L23" s="159"/>
      <c r="M23" s="159"/>
      <c r="N23" s="159"/>
      <c r="O23" s="178">
        <v>2</v>
      </c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>
        <v>1</v>
      </c>
      <c r="AB23" s="159">
        <v>1</v>
      </c>
      <c r="AC23" s="159">
        <v>1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>
        <v>1</v>
      </c>
      <c r="BA23" s="159">
        <f>IF(AZ23=1,G23,0)</f>
        <v>0</v>
      </c>
      <c r="BB23" s="159">
        <f>IF(AZ23=2,G23,0)</f>
        <v>0</v>
      </c>
      <c r="BC23" s="159">
        <f>IF(AZ23=3,G23,0)</f>
        <v>0</v>
      </c>
      <c r="BD23" s="159">
        <f>IF(AZ23=4,G23,0)</f>
        <v>0</v>
      </c>
      <c r="BE23" s="159">
        <f>IF(AZ23=5,G23,0)</f>
        <v>0</v>
      </c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60">
        <v>2.0500000000000002E-3</v>
      </c>
    </row>
    <row r="24" spans="1:104" ht="12.75" customHeight="1">
      <c r="A24" s="188"/>
      <c r="B24" s="189" t="s">
        <v>96</v>
      </c>
      <c r="C24" s="190" t="str">
        <f>CONCATENATE(B22," ",C22)</f>
        <v>95 Dokončovací kce na pozem.stav.</v>
      </c>
      <c r="D24" s="188"/>
      <c r="E24" s="191"/>
      <c r="F24" s="191"/>
      <c r="G24" s="192">
        <f>SUM(G22:G23)</f>
        <v>0</v>
      </c>
      <c r="H24" s="165"/>
      <c r="I24" s="159"/>
      <c r="J24" s="159"/>
      <c r="K24" s="159"/>
      <c r="L24" s="159"/>
      <c r="M24" s="159"/>
      <c r="N24" s="159"/>
      <c r="O24" s="178">
        <v>4</v>
      </c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93">
        <f>SUM(BA22:BA23)</f>
        <v>0</v>
      </c>
      <c r="BB24" s="193">
        <f>SUM(BB22:BB23)</f>
        <v>0</v>
      </c>
      <c r="BC24" s="193">
        <f>SUM(BC22:BC23)</f>
        <v>0</v>
      </c>
      <c r="BD24" s="193">
        <f>SUM(BD22:BD23)</f>
        <v>0</v>
      </c>
      <c r="BE24" s="193">
        <f>SUM(BE22:BE23)</f>
        <v>0</v>
      </c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60"/>
    </row>
    <row r="25" spans="1:104" ht="12.75" customHeight="1">
      <c r="A25" s="172" t="s">
        <v>82</v>
      </c>
      <c r="B25" s="173" t="s">
        <v>106</v>
      </c>
      <c r="C25" s="174" t="s">
        <v>107</v>
      </c>
      <c r="D25" s="175"/>
      <c r="E25" s="176"/>
      <c r="F25" s="176"/>
      <c r="G25" s="177"/>
      <c r="H25" s="165"/>
      <c r="I25" s="159"/>
      <c r="J25" s="159"/>
      <c r="K25" s="159"/>
      <c r="L25" s="159"/>
      <c r="M25" s="159"/>
      <c r="N25" s="159"/>
      <c r="O25" s="178">
        <v>1</v>
      </c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60"/>
    </row>
    <row r="26" spans="1:104" ht="12.75" customHeight="1">
      <c r="A26" s="179"/>
      <c r="B26" s="180"/>
      <c r="C26" s="210" t="s">
        <v>108</v>
      </c>
      <c r="D26" s="186" t="s">
        <v>69</v>
      </c>
      <c r="E26" s="187">
        <v>8</v>
      </c>
      <c r="F26" s="187"/>
      <c r="G26" s="183">
        <f>(E26*F26)/100</f>
        <v>0</v>
      </c>
      <c r="H26" s="165"/>
      <c r="I26" s="159"/>
      <c r="J26" s="159"/>
      <c r="K26" s="159"/>
      <c r="L26" s="159"/>
      <c r="M26" s="159"/>
      <c r="N26" s="159"/>
      <c r="O26" s="178">
        <v>2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>
        <v>7</v>
      </c>
      <c r="AB26" s="159">
        <v>1</v>
      </c>
      <c r="AC26" s="159">
        <v>2</v>
      </c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>
        <v>1</v>
      </c>
      <c r="BA26" s="159">
        <f>IF(AZ26=1,G26,0)</f>
        <v>0</v>
      </c>
      <c r="BB26" s="159">
        <f>IF(AZ26=2,G26,0)</f>
        <v>0</v>
      </c>
      <c r="BC26" s="159">
        <f>IF(AZ26=3,G26,0)</f>
        <v>0</v>
      </c>
      <c r="BD26" s="159">
        <f>IF(AZ26=4,G26,0)</f>
        <v>0</v>
      </c>
      <c r="BE26" s="159">
        <f>IF(AZ26=5,G26,0)</f>
        <v>0</v>
      </c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60">
        <v>0</v>
      </c>
    </row>
    <row r="27" spans="1:104" ht="12.75" customHeight="1">
      <c r="A27" s="188"/>
      <c r="B27" s="189" t="s">
        <v>96</v>
      </c>
      <c r="C27" s="190" t="str">
        <f>CONCATENATE(B25," ",C25)</f>
        <v>99 Staveništní přesun hmot</v>
      </c>
      <c r="D27" s="188"/>
      <c r="E27" s="191"/>
      <c r="F27" s="191"/>
      <c r="G27" s="192">
        <f>SUM(G25:G26)</f>
        <v>0</v>
      </c>
      <c r="H27" s="165"/>
      <c r="I27" s="159"/>
      <c r="J27" s="159"/>
      <c r="K27" s="159"/>
      <c r="L27" s="159"/>
      <c r="M27" s="159"/>
      <c r="N27" s="159"/>
      <c r="O27" s="178">
        <v>4</v>
      </c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93">
        <f>SUM(BA25:BA26)</f>
        <v>0</v>
      </c>
      <c r="BB27" s="193">
        <f>SUM(BB25:BB26)</f>
        <v>0</v>
      </c>
      <c r="BC27" s="193">
        <f>SUM(BC25:BC26)</f>
        <v>0</v>
      </c>
      <c r="BD27" s="193">
        <f>SUM(BD25:BD26)</f>
        <v>0</v>
      </c>
      <c r="BE27" s="193">
        <f>SUM(BE25:BE26)</f>
        <v>0</v>
      </c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60"/>
    </row>
    <row r="28" spans="1:104" ht="15" customHeight="1">
      <c r="A28" s="172" t="s">
        <v>82</v>
      </c>
      <c r="B28" s="173"/>
      <c r="C28" s="174" t="s">
        <v>109</v>
      </c>
      <c r="D28" s="175"/>
      <c r="E28" s="176"/>
      <c r="F28" s="176"/>
      <c r="G28" s="177"/>
      <c r="H28" s="165"/>
      <c r="I28" s="159"/>
      <c r="J28" s="159"/>
      <c r="K28" s="159"/>
      <c r="L28" s="159"/>
      <c r="M28" s="159"/>
      <c r="N28" s="159"/>
      <c r="O28" s="178">
        <v>1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60"/>
    </row>
    <row r="29" spans="1:104" ht="15" customHeight="1">
      <c r="A29" s="202"/>
      <c r="B29" s="211"/>
      <c r="C29" s="181" t="s">
        <v>110</v>
      </c>
      <c r="D29" s="182" t="s">
        <v>111</v>
      </c>
      <c r="E29" s="183">
        <v>3.95</v>
      </c>
      <c r="F29" s="183"/>
      <c r="G29" s="183">
        <f>E29*F29</f>
        <v>0</v>
      </c>
      <c r="H29" s="165"/>
      <c r="I29" s="159"/>
      <c r="J29" s="159"/>
      <c r="K29" s="159"/>
      <c r="L29" s="159"/>
      <c r="M29" s="159"/>
      <c r="N29" s="159"/>
      <c r="O29" s="178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60"/>
    </row>
    <row r="30" spans="1:104" ht="15" customHeight="1">
      <c r="A30" s="202"/>
      <c r="B30" s="211"/>
      <c r="C30" s="181" t="s">
        <v>112</v>
      </c>
      <c r="D30" s="212" t="s">
        <v>113</v>
      </c>
      <c r="E30" s="183">
        <v>5</v>
      </c>
      <c r="F30" s="183"/>
      <c r="G30" s="183">
        <f>E30*F30</f>
        <v>0</v>
      </c>
      <c r="H30" s="165"/>
      <c r="I30" s="159"/>
      <c r="J30" s="159"/>
      <c r="K30" s="159"/>
      <c r="L30" s="159"/>
      <c r="M30" s="159"/>
      <c r="N30" s="159"/>
      <c r="O30" s="178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60"/>
    </row>
    <row r="31" spans="1:104" ht="15" customHeight="1">
      <c r="A31" s="202"/>
      <c r="B31" s="211"/>
      <c r="C31" s="181" t="s">
        <v>114</v>
      </c>
      <c r="D31" s="182" t="s">
        <v>86</v>
      </c>
      <c r="E31" s="183">
        <v>275</v>
      </c>
      <c r="F31" s="183"/>
      <c r="G31" s="183">
        <f>E31*F31</f>
        <v>0</v>
      </c>
      <c r="H31" s="165"/>
      <c r="I31" s="159"/>
      <c r="J31" s="159"/>
      <c r="K31" s="159"/>
      <c r="L31" s="159"/>
      <c r="M31" s="159"/>
      <c r="N31" s="159"/>
      <c r="O31" s="178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60"/>
    </row>
    <row r="32" spans="1:104" ht="15" customHeight="1">
      <c r="A32" s="202"/>
      <c r="B32" s="211"/>
      <c r="C32" s="181" t="s">
        <v>115</v>
      </c>
      <c r="D32" s="182" t="s">
        <v>111</v>
      </c>
      <c r="E32" s="183">
        <v>3.95</v>
      </c>
      <c r="F32" s="183"/>
      <c r="G32" s="183">
        <f>E32*F32</f>
        <v>0</v>
      </c>
      <c r="H32" s="165"/>
      <c r="I32" s="159"/>
      <c r="J32" s="159"/>
      <c r="K32" s="159"/>
      <c r="L32" s="159"/>
      <c r="M32" s="159"/>
      <c r="N32" s="159"/>
      <c r="O32" s="178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60"/>
    </row>
    <row r="33" spans="1:104" ht="15" customHeight="1">
      <c r="A33" s="202"/>
      <c r="B33" s="211"/>
      <c r="C33" s="181" t="s">
        <v>116</v>
      </c>
      <c r="D33" s="182" t="s">
        <v>111</v>
      </c>
      <c r="E33" s="183">
        <v>3.95</v>
      </c>
      <c r="F33" s="183"/>
      <c r="G33" s="183">
        <f>E33*F33</f>
        <v>0</v>
      </c>
      <c r="H33" s="165"/>
      <c r="I33" s="159"/>
      <c r="J33" s="159"/>
      <c r="K33" s="159"/>
      <c r="L33" s="159"/>
      <c r="M33" s="159"/>
      <c r="N33" s="159"/>
      <c r="O33" s="178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60"/>
    </row>
    <row r="34" spans="1:104" ht="15" customHeight="1">
      <c r="A34" s="194"/>
      <c r="B34" s="213"/>
      <c r="C34" s="214" t="s">
        <v>117</v>
      </c>
      <c r="D34" s="186" t="s">
        <v>69</v>
      </c>
      <c r="E34" s="187">
        <v>8</v>
      </c>
      <c r="F34" s="187"/>
      <c r="G34" s="183">
        <f>(E34*F34)/100</f>
        <v>0</v>
      </c>
      <c r="H34" s="199"/>
      <c r="I34" s="200"/>
      <c r="J34" s="159"/>
      <c r="K34" s="159"/>
      <c r="L34" s="159"/>
      <c r="M34" s="159"/>
      <c r="N34" s="159"/>
      <c r="O34" s="20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60"/>
    </row>
    <row r="35" spans="1:104" ht="15" customHeight="1">
      <c r="A35" s="188"/>
      <c r="B35" s="189" t="s">
        <v>96</v>
      </c>
      <c r="C35" s="190" t="str">
        <f>CONCATENATE(B28," ",C28)</f>
        <v xml:space="preserve"> Tesařské konstukce</v>
      </c>
      <c r="D35" s="188"/>
      <c r="E35" s="191"/>
      <c r="F35" s="191"/>
      <c r="G35" s="192">
        <f>SUM(G28:G34)</f>
        <v>0</v>
      </c>
      <c r="H35" s="165"/>
      <c r="I35" s="159"/>
      <c r="J35" s="159"/>
      <c r="K35" s="159"/>
      <c r="L35" s="159"/>
      <c r="M35" s="159"/>
      <c r="N35" s="159"/>
      <c r="O35" s="178">
        <v>4</v>
      </c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93">
        <f>SUM(BA28:BA34)</f>
        <v>0</v>
      </c>
      <c r="BB35" s="193">
        <f>SUM(BB28:BB34)</f>
        <v>0</v>
      </c>
      <c r="BC35" s="193">
        <f>SUM(BC28:BC34)</f>
        <v>0</v>
      </c>
      <c r="BD35" s="193">
        <f>SUM(BD28:BD34)</f>
        <v>0</v>
      </c>
      <c r="BE35" s="193">
        <f>SUM(BE28:BE34)</f>
        <v>0</v>
      </c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60"/>
    </row>
    <row r="36" spans="1:104" ht="12.75" customHeight="1">
      <c r="A36" s="172" t="s">
        <v>82</v>
      </c>
      <c r="B36" s="173" t="s">
        <v>118</v>
      </c>
      <c r="C36" s="174" t="s">
        <v>119</v>
      </c>
      <c r="D36" s="175"/>
      <c r="E36" s="176"/>
      <c r="F36" s="176"/>
      <c r="G36" s="177"/>
      <c r="H36" s="165"/>
      <c r="I36" s="159"/>
      <c r="J36" s="159"/>
      <c r="K36" s="159"/>
      <c r="L36" s="159"/>
      <c r="M36" s="159"/>
      <c r="N36" s="159"/>
      <c r="O36" s="178">
        <v>1</v>
      </c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60"/>
    </row>
    <row r="37" spans="1:104" ht="12.75" customHeight="1">
      <c r="A37" s="194"/>
      <c r="B37" s="213"/>
      <c r="C37" s="180" t="s">
        <v>120</v>
      </c>
      <c r="D37" s="186" t="s">
        <v>86</v>
      </c>
      <c r="E37" s="187">
        <v>275</v>
      </c>
      <c r="F37" s="187"/>
      <c r="G37" s="183">
        <f>E37*F37</f>
        <v>0</v>
      </c>
      <c r="H37" s="199"/>
      <c r="I37" s="200"/>
      <c r="J37" s="159"/>
      <c r="K37" s="159"/>
      <c r="L37" s="159"/>
      <c r="M37" s="159"/>
      <c r="N37" s="159"/>
      <c r="O37" s="20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60"/>
    </row>
    <row r="38" spans="1:104" ht="12.75" customHeight="1">
      <c r="A38" s="188"/>
      <c r="B38" s="189" t="s">
        <v>96</v>
      </c>
      <c r="C38" s="190" t="str">
        <f>CONCATENATE(B36," ",C36)</f>
        <v>762 Krytiny tvrdé</v>
      </c>
      <c r="D38" s="188"/>
      <c r="E38" s="191"/>
      <c r="F38" s="191"/>
      <c r="G38" s="192">
        <f>SUM(G36:G37)</f>
        <v>0</v>
      </c>
      <c r="H38" s="165"/>
      <c r="I38" s="159"/>
      <c r="J38" s="159"/>
      <c r="K38" s="159"/>
      <c r="L38" s="159"/>
      <c r="M38" s="159"/>
      <c r="N38" s="159"/>
      <c r="O38" s="178">
        <v>4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93">
        <f>SUM(BA36:BA36)</f>
        <v>0</v>
      </c>
      <c r="BB38" s="193">
        <f>SUM(BB36:BB36)</f>
        <v>0</v>
      </c>
      <c r="BC38" s="193">
        <f>SUM(BC36:BC36)</f>
        <v>0</v>
      </c>
      <c r="BD38" s="193">
        <f>SUM(BD36:BD36)</f>
        <v>0</v>
      </c>
      <c r="BE38" s="193">
        <f>SUM(BE36:BE36)</f>
        <v>0</v>
      </c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60"/>
    </row>
    <row r="39" spans="1:104" ht="11.25" customHeight="1">
      <c r="A39" s="215"/>
      <c r="B39" s="216"/>
      <c r="C39" s="217"/>
      <c r="D39" s="215"/>
      <c r="E39" s="218"/>
      <c r="F39" s="218"/>
      <c r="G39" s="219"/>
      <c r="H39" s="165"/>
      <c r="I39" s="159"/>
      <c r="J39" s="159"/>
      <c r="K39" s="159"/>
      <c r="L39" s="159"/>
      <c r="M39" s="159"/>
      <c r="N39" s="159"/>
      <c r="O39" s="178">
        <v>4</v>
      </c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93"/>
      <c r="BB39" s="193"/>
      <c r="BC39" s="193"/>
      <c r="BD39" s="193"/>
      <c r="BE39" s="193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60"/>
    </row>
    <row r="40" spans="1:104" ht="11.25" customHeight="1">
      <c r="A40" s="172" t="s">
        <v>82</v>
      </c>
      <c r="B40" s="173"/>
      <c r="C40" s="174" t="s">
        <v>121</v>
      </c>
      <c r="D40" s="175"/>
      <c r="E40" s="176"/>
      <c r="F40" s="176"/>
      <c r="G40" s="177"/>
      <c r="H40" s="165"/>
      <c r="I40" s="159"/>
      <c r="J40" s="159"/>
      <c r="K40" s="159"/>
      <c r="L40" s="159"/>
      <c r="M40" s="159"/>
      <c r="N40" s="159"/>
      <c r="O40" s="178">
        <v>1</v>
      </c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</row>
    <row r="41" spans="1:104" ht="15" customHeight="1">
      <c r="A41" s="194"/>
      <c r="B41" s="213"/>
      <c r="C41" s="220" t="s">
        <v>122</v>
      </c>
      <c r="D41" s="212" t="s">
        <v>123</v>
      </c>
      <c r="E41" s="183">
        <v>65</v>
      </c>
      <c r="F41" s="183"/>
      <c r="G41" s="183">
        <f t="shared" ref="G41:G53" si="1">E41*F41</f>
        <v>0</v>
      </c>
      <c r="H41" s="199"/>
      <c r="I41" s="200"/>
      <c r="J41" s="159"/>
      <c r="K41" s="159"/>
      <c r="L41" s="159"/>
      <c r="M41" s="159"/>
      <c r="N41" s="159"/>
      <c r="O41" s="201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60"/>
    </row>
    <row r="42" spans="1:104" ht="15" customHeight="1">
      <c r="A42" s="194"/>
      <c r="B42" s="213"/>
      <c r="C42" s="181" t="s">
        <v>124</v>
      </c>
      <c r="D42" s="212" t="s">
        <v>123</v>
      </c>
      <c r="E42" s="183">
        <v>65</v>
      </c>
      <c r="F42" s="183"/>
      <c r="G42" s="183">
        <f t="shared" si="1"/>
        <v>0</v>
      </c>
      <c r="H42" s="199"/>
      <c r="I42" s="200"/>
      <c r="J42" s="159"/>
      <c r="K42" s="159"/>
      <c r="L42" s="159"/>
      <c r="M42" s="159"/>
      <c r="N42" s="159"/>
      <c r="O42" s="201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60"/>
    </row>
    <row r="43" spans="1:104" ht="15" customHeight="1">
      <c r="A43" s="194"/>
      <c r="B43" s="213"/>
      <c r="C43" s="181" t="s">
        <v>125</v>
      </c>
      <c r="D43" s="212" t="s">
        <v>86</v>
      </c>
      <c r="E43" s="183">
        <v>4</v>
      </c>
      <c r="F43" s="183"/>
      <c r="G43" s="183">
        <f t="shared" si="1"/>
        <v>0</v>
      </c>
      <c r="H43" s="199"/>
      <c r="I43" s="200"/>
      <c r="J43" s="159"/>
      <c r="K43" s="159"/>
      <c r="L43" s="159"/>
      <c r="M43" s="159"/>
      <c r="N43" s="159"/>
      <c r="O43" s="201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60"/>
    </row>
    <row r="44" spans="1:104" ht="15" customHeight="1">
      <c r="A44" s="194"/>
      <c r="B44" s="213"/>
      <c r="C44" s="181" t="s">
        <v>126</v>
      </c>
      <c r="D44" s="182" t="s">
        <v>89</v>
      </c>
      <c r="E44" s="183">
        <v>8</v>
      </c>
      <c r="F44" s="183"/>
      <c r="G44" s="183">
        <f t="shared" si="1"/>
        <v>0</v>
      </c>
      <c r="H44" s="199"/>
      <c r="I44" s="200"/>
      <c r="J44" s="159"/>
      <c r="K44" s="159"/>
      <c r="L44" s="159"/>
      <c r="M44" s="159"/>
      <c r="N44" s="159"/>
      <c r="O44" s="201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60"/>
    </row>
    <row r="45" spans="1:104" ht="15" customHeight="1">
      <c r="A45" s="194"/>
      <c r="B45" s="213"/>
      <c r="C45" s="181" t="s">
        <v>127</v>
      </c>
      <c r="D45" s="212" t="s">
        <v>123</v>
      </c>
      <c r="E45" s="183">
        <v>48</v>
      </c>
      <c r="F45" s="183"/>
      <c r="G45" s="183">
        <f t="shared" si="1"/>
        <v>0</v>
      </c>
      <c r="H45" s="199"/>
      <c r="I45" s="200"/>
      <c r="J45" s="159"/>
      <c r="K45" s="159"/>
      <c r="L45" s="159"/>
      <c r="M45" s="159"/>
      <c r="N45" s="159"/>
      <c r="O45" s="201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</row>
    <row r="46" spans="1:104" ht="15" customHeight="1">
      <c r="A46" s="194"/>
      <c r="B46" s="213"/>
      <c r="C46" s="181" t="s">
        <v>128</v>
      </c>
      <c r="D46" s="182" t="s">
        <v>129</v>
      </c>
      <c r="E46" s="183">
        <v>24</v>
      </c>
      <c r="F46" s="183"/>
      <c r="G46" s="183">
        <f t="shared" si="1"/>
        <v>0</v>
      </c>
      <c r="H46" s="199"/>
      <c r="I46" s="200"/>
      <c r="J46" s="159"/>
      <c r="K46" s="159"/>
      <c r="L46" s="159"/>
      <c r="M46" s="159"/>
      <c r="N46" s="159"/>
      <c r="O46" s="201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60"/>
    </row>
    <row r="47" spans="1:104" ht="15" customHeight="1">
      <c r="A47" s="194"/>
      <c r="B47" s="213"/>
      <c r="C47" s="181" t="s">
        <v>130</v>
      </c>
      <c r="D47" s="212" t="s">
        <v>129</v>
      </c>
      <c r="E47" s="183">
        <v>6</v>
      </c>
      <c r="F47" s="183"/>
      <c r="G47" s="183">
        <f t="shared" si="1"/>
        <v>0</v>
      </c>
      <c r="H47" s="199"/>
      <c r="I47" s="200"/>
      <c r="J47" s="159"/>
      <c r="K47" s="159"/>
      <c r="L47" s="159"/>
      <c r="M47" s="159"/>
      <c r="N47" s="159"/>
      <c r="O47" s="201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60"/>
    </row>
    <row r="48" spans="1:104" ht="15" customHeight="1">
      <c r="A48" s="194"/>
      <c r="B48" s="213"/>
      <c r="C48" s="181" t="s">
        <v>131</v>
      </c>
      <c r="D48" s="182" t="s">
        <v>129</v>
      </c>
      <c r="E48" s="183">
        <v>6</v>
      </c>
      <c r="F48" s="183"/>
      <c r="G48" s="183">
        <f t="shared" si="1"/>
        <v>0</v>
      </c>
      <c r="H48" s="199"/>
      <c r="I48" s="200"/>
      <c r="J48" s="159"/>
      <c r="K48" s="159"/>
      <c r="L48" s="159"/>
      <c r="M48" s="159"/>
      <c r="N48" s="159"/>
      <c r="O48" s="201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60"/>
    </row>
    <row r="49" spans="1:104" ht="15" customHeight="1">
      <c r="A49" s="194"/>
      <c r="B49" s="213"/>
      <c r="C49" s="181" t="s">
        <v>132</v>
      </c>
      <c r="D49" s="212" t="s">
        <v>129</v>
      </c>
      <c r="E49" s="183">
        <v>2</v>
      </c>
      <c r="F49" s="183"/>
      <c r="G49" s="183">
        <f t="shared" si="1"/>
        <v>0</v>
      </c>
      <c r="H49" s="199"/>
      <c r="I49" s="200"/>
      <c r="J49" s="159"/>
      <c r="K49" s="159"/>
      <c r="L49" s="159"/>
      <c r="M49" s="159"/>
      <c r="N49" s="159"/>
      <c r="O49" s="201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60"/>
    </row>
    <row r="50" spans="1:104" ht="15" customHeight="1">
      <c r="A50" s="194"/>
      <c r="B50" s="213"/>
      <c r="C50" s="181" t="s">
        <v>133</v>
      </c>
      <c r="D50" s="212" t="s">
        <v>129</v>
      </c>
      <c r="E50" s="183">
        <v>12</v>
      </c>
      <c r="F50" s="183"/>
      <c r="G50" s="183">
        <f t="shared" si="1"/>
        <v>0</v>
      </c>
      <c r="H50" s="199"/>
      <c r="I50" s="200"/>
      <c r="J50" s="159"/>
      <c r="K50" s="159"/>
      <c r="L50" s="159"/>
      <c r="M50" s="159"/>
      <c r="N50" s="159"/>
      <c r="O50" s="201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60"/>
    </row>
    <row r="51" spans="1:104" ht="15" customHeight="1">
      <c r="A51" s="194"/>
      <c r="B51" s="213"/>
      <c r="C51" s="181" t="s">
        <v>134</v>
      </c>
      <c r="D51" s="182" t="s">
        <v>129</v>
      </c>
      <c r="E51" s="183">
        <v>6</v>
      </c>
      <c r="F51" s="183"/>
      <c r="G51" s="183">
        <f t="shared" si="1"/>
        <v>0</v>
      </c>
      <c r="H51" s="199"/>
      <c r="I51" s="200"/>
      <c r="J51" s="159"/>
      <c r="K51" s="159"/>
      <c r="L51" s="159"/>
      <c r="M51" s="159"/>
      <c r="N51" s="159"/>
      <c r="O51" s="201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60"/>
    </row>
    <row r="52" spans="1:104" ht="15" customHeight="1">
      <c r="A52" s="194"/>
      <c r="B52" s="213"/>
      <c r="C52" s="181" t="s">
        <v>135</v>
      </c>
      <c r="D52" s="182" t="s">
        <v>136</v>
      </c>
      <c r="E52" s="183">
        <v>1</v>
      </c>
      <c r="F52" s="183"/>
      <c r="G52" s="183">
        <f t="shared" si="1"/>
        <v>0</v>
      </c>
      <c r="H52" s="199"/>
      <c r="I52" s="200"/>
      <c r="J52" s="159"/>
      <c r="K52" s="159"/>
      <c r="L52" s="159"/>
      <c r="M52" s="159"/>
      <c r="N52" s="159"/>
      <c r="O52" s="201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60"/>
    </row>
    <row r="53" spans="1:104" ht="15" customHeight="1">
      <c r="A53" s="194"/>
      <c r="B53" s="221"/>
      <c r="C53" s="222" t="s">
        <v>137</v>
      </c>
      <c r="D53" s="212" t="s">
        <v>129</v>
      </c>
      <c r="E53" s="183">
        <v>70</v>
      </c>
      <c r="F53" s="183"/>
      <c r="G53" s="183">
        <f t="shared" si="1"/>
        <v>0</v>
      </c>
      <c r="H53" s="199"/>
      <c r="I53" s="200"/>
      <c r="J53" s="159"/>
      <c r="K53" s="159"/>
      <c r="L53" s="159"/>
      <c r="M53" s="159"/>
      <c r="N53" s="159"/>
      <c r="O53" s="201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60"/>
    </row>
    <row r="54" spans="1:104" ht="15" customHeight="1">
      <c r="A54" s="194"/>
      <c r="B54" s="213"/>
      <c r="C54" s="214" t="s">
        <v>117</v>
      </c>
      <c r="D54" s="186" t="s">
        <v>69</v>
      </c>
      <c r="E54" s="187">
        <v>8</v>
      </c>
      <c r="F54" s="187"/>
      <c r="G54" s="183">
        <f>(E54*F54)/100</f>
        <v>0</v>
      </c>
      <c r="H54" s="199"/>
      <c r="I54" s="200"/>
      <c r="J54" s="159"/>
      <c r="K54" s="159"/>
      <c r="L54" s="159"/>
      <c r="M54" s="159"/>
      <c r="N54" s="159"/>
      <c r="O54" s="201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60"/>
    </row>
    <row r="55" spans="1:104" ht="15" customHeight="1">
      <c r="A55" s="188"/>
      <c r="B55" s="189" t="s">
        <v>96</v>
      </c>
      <c r="C55" s="190" t="str">
        <f>CONCATENATE(B40," ",C40)</f>
        <v xml:space="preserve"> Konstrukce klempířské</v>
      </c>
      <c r="D55" s="188"/>
      <c r="E55" s="191"/>
      <c r="F55" s="191"/>
      <c r="G55" s="192">
        <f>SUM(G40:G54)</f>
        <v>0</v>
      </c>
      <c r="H55" s="165"/>
      <c r="I55" s="159"/>
      <c r="J55" s="159"/>
      <c r="K55" s="159"/>
      <c r="L55" s="159"/>
      <c r="M55" s="159"/>
      <c r="N55" s="159"/>
      <c r="O55" s="178">
        <v>4</v>
      </c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93">
        <f>SUM(BA40:BA54)</f>
        <v>0</v>
      </c>
      <c r="BB55" s="193">
        <f>SUM(BB40:BB54)</f>
        <v>0</v>
      </c>
      <c r="BC55" s="193">
        <f>SUM(BC40:BC54)</f>
        <v>0</v>
      </c>
      <c r="BD55" s="193">
        <f>SUM(BD40:BD54)</f>
        <v>0</v>
      </c>
      <c r="BE55" s="193">
        <f>SUM(BE40:BE54)</f>
        <v>0</v>
      </c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60"/>
    </row>
    <row r="56" spans="1:104" ht="11.25" customHeight="1">
      <c r="A56" s="172" t="s">
        <v>82</v>
      </c>
      <c r="B56" s="173"/>
      <c r="C56" s="174" t="s">
        <v>138</v>
      </c>
      <c r="D56" s="175"/>
      <c r="E56" s="176"/>
      <c r="F56" s="176"/>
      <c r="G56" s="177"/>
      <c r="H56" s="165"/>
      <c r="I56" s="159"/>
      <c r="J56" s="159"/>
      <c r="K56" s="159"/>
      <c r="L56" s="159"/>
      <c r="M56" s="159"/>
      <c r="N56" s="159"/>
      <c r="O56" s="178">
        <v>1</v>
      </c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60"/>
    </row>
    <row r="57" spans="1:104" ht="11.25" customHeight="1">
      <c r="A57" s="179"/>
      <c r="B57" s="180"/>
      <c r="C57" s="210" t="s">
        <v>139</v>
      </c>
      <c r="D57" s="186" t="s">
        <v>136</v>
      </c>
      <c r="E57" s="187">
        <v>1</v>
      </c>
      <c r="F57" s="187"/>
      <c r="G57" s="183">
        <f>E57*F57</f>
        <v>0</v>
      </c>
      <c r="H57" s="165"/>
      <c r="I57" s="159"/>
      <c r="J57" s="159"/>
      <c r="K57" s="159"/>
      <c r="L57" s="159"/>
      <c r="M57" s="159"/>
      <c r="N57" s="159"/>
      <c r="O57" s="178">
        <v>2</v>
      </c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>
        <v>12</v>
      </c>
      <c r="AB57" s="159">
        <v>0</v>
      </c>
      <c r="AC57" s="159">
        <v>156</v>
      </c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>
        <v>4</v>
      </c>
      <c r="BA57" s="159">
        <f>IF(AZ57=1,G57,0)</f>
        <v>0</v>
      </c>
      <c r="BB57" s="159">
        <f>IF(AZ57=2,G57,0)</f>
        <v>0</v>
      </c>
      <c r="BC57" s="159">
        <f>IF(AZ57=3,G57,0)</f>
        <v>0</v>
      </c>
      <c r="BD57" s="159">
        <f>IF(AZ57=4,G57,0)</f>
        <v>0</v>
      </c>
      <c r="BE57" s="159">
        <f>IF(AZ57=5,G57,0)</f>
        <v>0</v>
      </c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60">
        <v>0</v>
      </c>
    </row>
    <row r="58" spans="1:104" ht="11.25" customHeight="1">
      <c r="A58" s="188"/>
      <c r="B58" s="189" t="s">
        <v>96</v>
      </c>
      <c r="C58" s="190" t="str">
        <f>CONCATENATE(B56," ",C56)</f>
        <v xml:space="preserve"> Hromosvod</v>
      </c>
      <c r="D58" s="188"/>
      <c r="E58" s="191"/>
      <c r="F58" s="191"/>
      <c r="G58" s="192">
        <f>SUM(G56:G57)</f>
        <v>0</v>
      </c>
      <c r="H58" s="165"/>
      <c r="I58" s="159"/>
      <c r="J58" s="159"/>
      <c r="K58" s="159"/>
      <c r="L58" s="159"/>
      <c r="M58" s="159"/>
      <c r="N58" s="159"/>
      <c r="O58" s="178">
        <v>4</v>
      </c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93">
        <f>SUM(BA56:BA57)</f>
        <v>0</v>
      </c>
      <c r="BB58" s="193">
        <f>SUM(BB56:BB57)</f>
        <v>0</v>
      </c>
      <c r="BC58" s="193">
        <f>SUM(BC56:BC57)</f>
        <v>0</v>
      </c>
      <c r="BD58" s="193">
        <f>SUM(BD56:BD57)</f>
        <v>0</v>
      </c>
      <c r="BE58" s="193">
        <f>SUM(BE56:BE57)</f>
        <v>0</v>
      </c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60"/>
    </row>
    <row r="59" spans="1:104" ht="15" customHeight="1">
      <c r="A59" s="223"/>
      <c r="B59" s="224"/>
      <c r="C59" s="224"/>
      <c r="D59" s="224"/>
      <c r="E59" s="225"/>
      <c r="F59" s="224"/>
      <c r="G59" s="224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60"/>
    </row>
    <row r="60" spans="1:104" ht="15" customHeight="1">
      <c r="A60" s="226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60"/>
    </row>
    <row r="61" spans="1:104" ht="15" customHeight="1">
      <c r="A61" s="226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60"/>
    </row>
    <row r="62" spans="1:104" ht="15" customHeight="1">
      <c r="A62" s="226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60"/>
    </row>
    <row r="63" spans="1:104" ht="15" customHeight="1">
      <c r="A63" s="226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60"/>
    </row>
    <row r="64" spans="1:104" ht="15" customHeight="1">
      <c r="A64" s="226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60"/>
    </row>
    <row r="65" spans="1:104" ht="15" customHeight="1">
      <c r="A65" s="226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60"/>
    </row>
    <row r="66" spans="1:104" ht="15" customHeight="1">
      <c r="A66" s="226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60"/>
    </row>
    <row r="67" spans="1:104" ht="15" customHeight="1">
      <c r="A67" s="226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60"/>
    </row>
    <row r="68" spans="1:104" ht="15" customHeight="1">
      <c r="A68" s="226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60"/>
    </row>
    <row r="69" spans="1:104" ht="15" customHeight="1">
      <c r="A69" s="226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60"/>
    </row>
    <row r="70" spans="1:104" ht="15" customHeight="1">
      <c r="A70" s="226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60"/>
    </row>
    <row r="71" spans="1:104" ht="15" customHeight="1">
      <c r="A71" s="226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60"/>
    </row>
    <row r="72" spans="1:104" ht="15" customHeight="1">
      <c r="A72" s="226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60"/>
    </row>
    <row r="73" spans="1:104" ht="15" customHeight="1">
      <c r="A73" s="226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60"/>
    </row>
    <row r="74" spans="1:104" ht="15" customHeight="1">
      <c r="A74" s="226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60"/>
    </row>
    <row r="75" spans="1:104" ht="15" customHeight="1">
      <c r="A75" s="226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60"/>
    </row>
    <row r="76" spans="1:104" ht="15" customHeight="1">
      <c r="A76" s="226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60"/>
    </row>
    <row r="77" spans="1:104" ht="15" customHeight="1">
      <c r="A77" s="226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59"/>
      <c r="CV77" s="159"/>
      <c r="CW77" s="159"/>
      <c r="CX77" s="159"/>
      <c r="CY77" s="159"/>
      <c r="CZ77" s="160"/>
    </row>
    <row r="78" spans="1:104" ht="15" customHeight="1">
      <c r="A78" s="226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60"/>
    </row>
    <row r="79" spans="1:104" ht="15" customHeight="1">
      <c r="A79" s="226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60"/>
    </row>
    <row r="80" spans="1:104" ht="15" customHeight="1">
      <c r="A80" s="226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60"/>
    </row>
    <row r="81" spans="1:104" ht="15" customHeight="1">
      <c r="A81" s="226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60"/>
    </row>
    <row r="82" spans="1:104" ht="15" customHeight="1">
      <c r="A82" s="226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60"/>
    </row>
    <row r="83" spans="1:104" ht="15" customHeight="1">
      <c r="A83" s="226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60"/>
    </row>
    <row r="84" spans="1:104" ht="15" customHeight="1">
      <c r="A84" s="226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60"/>
    </row>
    <row r="85" spans="1:104" ht="15" customHeight="1">
      <c r="A85" s="226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60"/>
    </row>
    <row r="86" spans="1:104" ht="15" customHeight="1">
      <c r="A86" s="226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60"/>
    </row>
    <row r="87" spans="1:104" ht="15" customHeight="1">
      <c r="A87" s="226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60"/>
    </row>
    <row r="88" spans="1:104" ht="15" customHeight="1">
      <c r="A88" s="226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60"/>
    </row>
    <row r="89" spans="1:104" ht="15" customHeight="1">
      <c r="A89" s="227"/>
      <c r="B89" s="228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60"/>
    </row>
    <row r="90" spans="1:104" ht="15" customHeight="1">
      <c r="A90" s="226"/>
      <c r="B90" s="159"/>
      <c r="C90" s="229"/>
      <c r="D90" s="229"/>
      <c r="E90" s="230"/>
      <c r="F90" s="231"/>
      <c r="G90" s="231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60"/>
    </row>
    <row r="91" spans="1:104" ht="15" customHeight="1">
      <c r="A91" s="227"/>
      <c r="B91" s="228"/>
      <c r="C91" s="159"/>
      <c r="D91" s="159"/>
      <c r="E91" s="232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60"/>
    </row>
    <row r="92" spans="1:104" ht="15" customHeight="1">
      <c r="A92" s="226"/>
      <c r="B92" s="159"/>
      <c r="C92" s="159"/>
      <c r="D92" s="159"/>
      <c r="E92" s="232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60"/>
    </row>
    <row r="93" spans="1:104" ht="15" customHeight="1">
      <c r="A93" s="226"/>
      <c r="B93" s="159"/>
      <c r="C93" s="159"/>
      <c r="D93" s="159"/>
      <c r="E93" s="232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159"/>
      <c r="CO93" s="159"/>
      <c r="CP93" s="159"/>
      <c r="CQ93" s="159"/>
      <c r="CR93" s="159"/>
      <c r="CS93" s="159"/>
      <c r="CT93" s="159"/>
      <c r="CU93" s="159"/>
      <c r="CV93" s="159"/>
      <c r="CW93" s="159"/>
      <c r="CX93" s="159"/>
      <c r="CY93" s="159"/>
      <c r="CZ93" s="160"/>
    </row>
    <row r="94" spans="1:104" ht="15" customHeight="1">
      <c r="A94" s="226"/>
      <c r="B94" s="159"/>
      <c r="C94" s="159"/>
      <c r="D94" s="159"/>
      <c r="E94" s="232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159"/>
      <c r="BR94" s="159"/>
      <c r="BS94" s="159"/>
      <c r="BT94" s="159"/>
      <c r="BU94" s="159"/>
      <c r="BV94" s="159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59"/>
      <c r="CS94" s="159"/>
      <c r="CT94" s="159"/>
      <c r="CU94" s="159"/>
      <c r="CV94" s="159"/>
      <c r="CW94" s="159"/>
      <c r="CX94" s="159"/>
      <c r="CY94" s="159"/>
      <c r="CZ94" s="160"/>
    </row>
    <row r="95" spans="1:104" ht="15" customHeight="1">
      <c r="A95" s="226"/>
      <c r="B95" s="159"/>
      <c r="C95" s="159"/>
      <c r="D95" s="159"/>
      <c r="E95" s="232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59"/>
      <c r="BT95" s="159"/>
      <c r="BU95" s="159"/>
      <c r="BV95" s="159"/>
      <c r="BW95" s="159"/>
      <c r="BX95" s="159"/>
      <c r="BY95" s="159"/>
      <c r="BZ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59"/>
      <c r="CX95" s="159"/>
      <c r="CY95" s="159"/>
      <c r="CZ95" s="160"/>
    </row>
    <row r="96" spans="1:104" ht="15" customHeight="1">
      <c r="A96" s="226"/>
      <c r="B96" s="159"/>
      <c r="C96" s="159"/>
      <c r="D96" s="159"/>
      <c r="E96" s="232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59"/>
      <c r="CV96" s="159"/>
      <c r="CW96" s="159"/>
      <c r="CX96" s="159"/>
      <c r="CY96" s="159"/>
      <c r="CZ96" s="160"/>
    </row>
    <row r="97" spans="1:104" ht="15" customHeight="1">
      <c r="A97" s="226"/>
      <c r="B97" s="159"/>
      <c r="C97" s="159"/>
      <c r="D97" s="159"/>
      <c r="E97" s="232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59"/>
      <c r="CV97" s="159"/>
      <c r="CW97" s="159"/>
      <c r="CX97" s="159"/>
      <c r="CY97" s="159"/>
      <c r="CZ97" s="160"/>
    </row>
    <row r="98" spans="1:104" ht="15" customHeight="1">
      <c r="A98" s="226"/>
      <c r="B98" s="159"/>
      <c r="C98" s="159"/>
      <c r="D98" s="159"/>
      <c r="E98" s="232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59"/>
      <c r="CV98" s="159"/>
      <c r="CW98" s="159"/>
      <c r="CX98" s="159"/>
      <c r="CY98" s="159"/>
      <c r="CZ98" s="160"/>
    </row>
    <row r="99" spans="1:104" ht="15" customHeight="1">
      <c r="A99" s="226"/>
      <c r="B99" s="159"/>
      <c r="C99" s="159"/>
      <c r="D99" s="159"/>
      <c r="E99" s="232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60"/>
    </row>
    <row r="100" spans="1:104" ht="15" customHeight="1">
      <c r="A100" s="226"/>
      <c r="B100" s="159"/>
      <c r="C100" s="159"/>
      <c r="D100" s="159"/>
      <c r="E100" s="232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  <c r="BZ100" s="159"/>
      <c r="CA100" s="159"/>
      <c r="CB100" s="159"/>
      <c r="CC100" s="159"/>
      <c r="CD100" s="159"/>
      <c r="CE100" s="159"/>
      <c r="CF100" s="159"/>
      <c r="CG100" s="159"/>
      <c r="CH100" s="159"/>
      <c r="CI100" s="159"/>
      <c r="CJ100" s="159"/>
      <c r="CK100" s="159"/>
      <c r="CL100" s="159"/>
      <c r="CM100" s="159"/>
      <c r="CN100" s="159"/>
      <c r="CO100" s="159"/>
      <c r="CP100" s="159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60"/>
    </row>
    <row r="101" spans="1:104" ht="15" customHeight="1">
      <c r="A101" s="226"/>
      <c r="B101" s="159"/>
      <c r="C101" s="159"/>
      <c r="D101" s="159"/>
      <c r="E101" s="232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  <c r="BZ101" s="159"/>
      <c r="CA101" s="159"/>
      <c r="CB101" s="159"/>
      <c r="CC101" s="159"/>
      <c r="CD101" s="159"/>
      <c r="CE101" s="159"/>
      <c r="CF101" s="159"/>
      <c r="CG101" s="159"/>
      <c r="CH101" s="159"/>
      <c r="CI101" s="159"/>
      <c r="CJ101" s="159"/>
      <c r="CK101" s="159"/>
      <c r="CL101" s="159"/>
      <c r="CM101" s="159"/>
      <c r="CN101" s="159"/>
      <c r="CO101" s="159"/>
      <c r="CP101" s="159"/>
      <c r="CQ101" s="159"/>
      <c r="CR101" s="159"/>
      <c r="CS101" s="159"/>
      <c r="CT101" s="159"/>
      <c r="CU101" s="159"/>
      <c r="CV101" s="159"/>
      <c r="CW101" s="159"/>
      <c r="CX101" s="159"/>
      <c r="CY101" s="159"/>
      <c r="CZ101" s="160"/>
    </row>
    <row r="102" spans="1:104" ht="15" customHeight="1">
      <c r="A102" s="226"/>
      <c r="B102" s="159"/>
      <c r="C102" s="159"/>
      <c r="D102" s="159"/>
      <c r="E102" s="232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  <c r="BZ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  <c r="CK102" s="159"/>
      <c r="CL102" s="159"/>
      <c r="CM102" s="159"/>
      <c r="CN102" s="159"/>
      <c r="CO102" s="159"/>
      <c r="CP102" s="159"/>
      <c r="CQ102" s="159"/>
      <c r="CR102" s="159"/>
      <c r="CS102" s="159"/>
      <c r="CT102" s="159"/>
      <c r="CU102" s="159"/>
      <c r="CV102" s="159"/>
      <c r="CW102" s="159"/>
      <c r="CX102" s="159"/>
      <c r="CY102" s="159"/>
      <c r="CZ102" s="160"/>
    </row>
    <row r="103" spans="1:104" ht="15" customHeight="1">
      <c r="A103" s="233"/>
      <c r="B103" s="234"/>
      <c r="C103" s="234"/>
      <c r="D103" s="234"/>
      <c r="E103" s="235"/>
      <c r="F103" s="236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4"/>
      <c r="AS103" s="234"/>
      <c r="AT103" s="234"/>
      <c r="AU103" s="234"/>
      <c r="AV103" s="234"/>
      <c r="AW103" s="234"/>
      <c r="AX103" s="234"/>
      <c r="AY103" s="234"/>
      <c r="AZ103" s="234"/>
      <c r="BA103" s="234"/>
      <c r="BB103" s="234"/>
      <c r="BC103" s="234"/>
      <c r="BD103" s="234"/>
      <c r="BE103" s="234"/>
      <c r="BF103" s="234"/>
      <c r="BG103" s="234"/>
      <c r="BH103" s="234"/>
      <c r="BI103" s="234"/>
      <c r="BJ103" s="234"/>
      <c r="BK103" s="234"/>
      <c r="BL103" s="234"/>
      <c r="BM103" s="234"/>
      <c r="BN103" s="234"/>
      <c r="BO103" s="234"/>
      <c r="BP103" s="234"/>
      <c r="BQ103" s="234"/>
      <c r="BR103" s="234"/>
      <c r="BS103" s="234"/>
      <c r="BT103" s="234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4"/>
      <c r="CL103" s="234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7"/>
    </row>
  </sheetData>
  <mergeCells count="4">
    <mergeCell ref="A1:G1"/>
    <mergeCell ref="A3:B3"/>
    <mergeCell ref="A4:B4"/>
    <mergeCell ref="E4:G4"/>
  </mergeCells>
  <pageMargins left="0.59055100000000005" right="0.39370100000000002" top="0.19685" bottom="0.19685" header="0" footer="0.19685"/>
  <pageSetup scale="72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Rekapitulace</vt:lpstr>
      <vt:lpstr>Položky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2017-04-03T14:44:19Z</dcterms:created>
  <dcterms:modified xsi:type="dcterms:W3CDTF">2017-04-03T14:44:19Z</dcterms:modified>
</cp:coreProperties>
</file>