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Stavební rozpočet" sheetId="1" r:id="rId1"/>
    <sheet name="Krycí list rozpočtu" sheetId="2" r:id="rId2"/>
    <sheet name="List1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F17" i="1"/>
  <c r="F16" i="1" l="1"/>
  <c r="H16" i="1"/>
  <c r="H14" i="1"/>
  <c r="H15" i="1"/>
  <c r="F15" i="1" l="1"/>
  <c r="AB18" i="1" l="1"/>
  <c r="AA18" i="1"/>
  <c r="W18" i="1"/>
  <c r="V18" i="1"/>
  <c r="K18" i="1"/>
  <c r="X18" i="1"/>
  <c r="AB17" i="1"/>
  <c r="AA17" i="1"/>
  <c r="W17" i="1"/>
  <c r="V17" i="1"/>
  <c r="K17" i="1"/>
  <c r="X17" i="1"/>
  <c r="AB14" i="1" l="1"/>
  <c r="AA14" i="1"/>
  <c r="F14" i="1" s="1"/>
  <c r="W14" i="1"/>
  <c r="F22" i="2"/>
  <c r="I22" i="2"/>
  <c r="X15" i="1"/>
  <c r="W15" i="1"/>
  <c r="AA15" i="1"/>
  <c r="K15" i="1"/>
  <c r="AB15" i="1"/>
  <c r="V15" i="1"/>
  <c r="V14" i="1"/>
  <c r="K14" i="1"/>
  <c r="T12" i="1"/>
  <c r="R12" i="1"/>
  <c r="P12" i="1"/>
  <c r="S12" i="1"/>
  <c r="Q12" i="1"/>
  <c r="C17" i="2" l="1"/>
  <c r="C20" i="2"/>
  <c r="C16" i="2"/>
  <c r="C18" i="2"/>
  <c r="C19" i="2"/>
  <c r="C25" i="2"/>
  <c r="F25" i="2" s="1"/>
  <c r="W20" i="1"/>
  <c r="AF12" i="1"/>
  <c r="L12" i="1"/>
  <c r="AG12" i="1"/>
  <c r="AE12" i="1"/>
  <c r="F12" i="1"/>
  <c r="V20" i="1"/>
  <c r="C24" i="2"/>
  <c r="C21" i="2" l="1"/>
  <c r="G12" i="1"/>
  <c r="O12" i="1" s="1"/>
  <c r="X20" i="1"/>
  <c r="N12" i="1"/>
  <c r="C14" i="2" l="1"/>
  <c r="C15" i="2"/>
  <c r="H12" i="1"/>
  <c r="H20" i="1" s="1"/>
  <c r="C22" i="2" l="1"/>
  <c r="C26" i="2" s="1"/>
  <c r="F26" i="2" s="1"/>
  <c r="X14" i="1"/>
  <c r="G14" i="1"/>
  <c r="I25" i="2" l="1"/>
  <c r="I26" i="2" s="1"/>
</calcChain>
</file>

<file path=xl/sharedStrings.xml><?xml version="1.0" encoding="utf-8"?>
<sst xmlns="http://schemas.openxmlformats.org/spreadsheetml/2006/main" count="122" uniqueCount="92">
  <si>
    <t>Název stavby:</t>
  </si>
  <si>
    <t>Druh stavby:</t>
  </si>
  <si>
    <t>Lokalita:</t>
  </si>
  <si>
    <t>JKSO:</t>
  </si>
  <si>
    <t xml:space="preserve"> </t>
  </si>
  <si>
    <t>Č</t>
  </si>
  <si>
    <t>1</t>
  </si>
  <si>
    <t>2</t>
  </si>
  <si>
    <t>Zkrácený popis</t>
  </si>
  <si>
    <t>Všeobecné konstrukce a práce</t>
  </si>
  <si>
    <t>Doba výstavby:</t>
  </si>
  <si>
    <t>Začátek výstavby:</t>
  </si>
  <si>
    <t>Konec výstavby:</t>
  </si>
  <si>
    <t>Zpracováno dne:</t>
  </si>
  <si>
    <t>M.j.</t>
  </si>
  <si>
    <t>Množství</t>
  </si>
  <si>
    <t>Jednot.</t>
  </si>
  <si>
    <t>cena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</si>
  <si>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</si>
  <si>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</si>
  <si>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</si>
  <si>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</si>
  <si>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</si>
  <si>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</si>
  <si>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</si>
  <si>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Celkem</t>
  </si>
  <si>
    <t>Přesuny</t>
  </si>
  <si>
    <t>Typ skupiny</t>
  </si>
  <si>
    <t>HS</t>
  </si>
  <si>
    <t>HSV mat</t>
  </si>
  <si>
    <t>HSV prac</t>
  </si>
  <si>
    <t>PSV mat</t>
  </si>
  <si>
    <t>PSV prac</t>
  </si>
  <si>
    <t>Mont mat</t>
  </si>
  <si>
    <t>Mont prac</t>
  </si>
  <si>
    <t>Ostatní mat.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</si>
  <si>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</si>
  <si>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</si>
  <si>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</si>
  <si>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</si>
  <si>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</si>
  <si>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</si>
  <si>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</si>
  <si>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</si>
  <si>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</si>
  <si>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10%</t>
  </si>
  <si>
    <t>Projektant</t>
  </si>
  <si>
    <t>Datum, razítko a podpis</t>
  </si>
  <si>
    <t>Základní rozpočtové náklady</t>
  </si>
  <si>
    <t>Dodávky</t>
  </si>
  <si>
    <t>B</t>
  </si>
  <si>
    <t>Práce přesčas</t>
  </si>
  <si>
    <t>Bez pevné podl.</t>
  </si>
  <si>
    <t>Kulturní památka</t>
  </si>
  <si>
    <t>DN celkem</t>
  </si>
  <si>
    <t>DPH 10%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</si>
  <si>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</si>
  <si>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</si>
  <si>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</si>
  <si>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</si>
  <si>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</si>
  <si>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</si>
  <si>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</si>
  <si>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</si>
  <si>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</si>
  <si>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</si>
  <si>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</si>
  <si>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</si>
  <si>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</si>
  <si>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</si>
  <si>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</si>
  <si>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</si>
  <si>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</si>
  <si>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m2</t>
  </si>
  <si>
    <t>Základ 21%</t>
  </si>
  <si>
    <t>DPH 21%</t>
  </si>
  <si>
    <t>Soupis prací a dodávek</t>
  </si>
  <si>
    <t>Náklady ( Kč bez DPH )</t>
  </si>
  <si>
    <t>t</t>
  </si>
  <si>
    <t>3</t>
  </si>
  <si>
    <t>Obec Běštín</t>
  </si>
  <si>
    <t>Přípravné práce stržení zeleného pasu, odvoz suti</t>
  </si>
  <si>
    <t>Zařezání, zabourání napojení do požadované nivelity</t>
  </si>
  <si>
    <t>kompl.</t>
  </si>
  <si>
    <t>Podkladní vyrovnávací vrstva z R materiálu tl. 50 mm</t>
  </si>
  <si>
    <t>4</t>
  </si>
  <si>
    <t>ACP obrusná vrstva tl. 50-60 mm strojně</t>
  </si>
  <si>
    <t>Oprava části komunikace p.č. 634/1  k.ú. Běštín</t>
  </si>
  <si>
    <t>00509621</t>
  </si>
  <si>
    <t>Oprava části komunikace p.č. 634/1 v k.ú. Běštín</t>
  </si>
  <si>
    <t>Běštín-Bezdědičky</t>
  </si>
  <si>
    <r>
      <t xml:space="preserve">Soupis prací a dodávek                               </t>
    </r>
    <r>
      <rPr>
        <sz val="12"/>
        <color indexed="8"/>
        <rFont val="Arial"/>
        <family val="2"/>
        <charset val="238"/>
      </rPr>
      <t>PŘÍLOHA Č.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</si>
</sst>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24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8"/>
      <name val="Arial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24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1" fillId="0" borderId="0" xfId="0" applyFont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righ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left" vertical="center"/>
    </xf>
    <xf numFmtId="49" fontId="7" fillId="0" borderId="16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49" fontId="8" fillId="0" borderId="14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4" fontId="8" fillId="0" borderId="14" xfId="0" applyNumberFormat="1" applyFont="1" applyFill="1" applyBorder="1" applyAlignment="1" applyProtection="1">
      <alignment horizontal="right" vertical="center"/>
    </xf>
    <xf numFmtId="49" fontId="8" fillId="0" borderId="14" xfId="0" applyNumberFormat="1" applyFont="1" applyFill="1" applyBorder="1" applyAlignment="1" applyProtection="1">
      <alignment horizontal="right" vertical="center"/>
    </xf>
    <xf numFmtId="4" fontId="7" fillId="2" borderId="2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3" fillId="0" borderId="31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3" fillId="0" borderId="31" xfId="0" applyNumberFormat="1" applyFont="1" applyFill="1" applyBorder="1" applyAlignment="1" applyProtection="1">
      <alignment horizontal="left" vertical="center"/>
    </xf>
    <xf numFmtId="49" fontId="1" fillId="0" borderId="31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14" fontId="1" fillId="0" borderId="34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49" fontId="9" fillId="0" borderId="32" xfId="0" applyNumberFormat="1" applyFont="1" applyFill="1" applyBorder="1" applyAlignment="1" applyProtection="1">
      <alignment horizontal="left" vertical="center"/>
    </xf>
    <xf numFmtId="0" fontId="9" fillId="0" borderId="21" xfId="0" applyNumberFormat="1" applyFont="1" applyFill="1" applyBorder="1" applyAlignment="1" applyProtection="1">
      <alignment horizontal="left" vertical="center"/>
    </xf>
    <xf numFmtId="49" fontId="7" fillId="0" borderId="32" xfId="0" applyNumberFormat="1" applyFont="1" applyFill="1" applyBorder="1" applyAlignment="1" applyProtection="1">
      <alignment horizontal="left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49" fontId="8" fillId="0" borderId="32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49" fontId="7" fillId="2" borderId="32" xfId="0" applyNumberFormat="1" applyFont="1" applyFill="1" applyBorder="1" applyAlignment="1" applyProtection="1">
      <alignment horizontal="left" vertical="center"/>
    </xf>
    <xf numFmtId="0" fontId="7" fillId="2" borderId="17" xfId="0" applyNumberFormat="1" applyFont="1" applyFill="1" applyBorder="1" applyAlignment="1" applyProtection="1">
      <alignment horizontal="left" vertical="center"/>
    </xf>
    <xf numFmtId="49" fontId="8" fillId="0" borderId="27" xfId="0" applyNumberFormat="1" applyFont="1" applyFill="1" applyBorder="1" applyAlignment="1" applyProtection="1">
      <alignment horizontal="left" vertical="center"/>
    </xf>
    <xf numFmtId="0" fontId="8" fillId="0" borderId="25" xfId="0" applyNumberFormat="1" applyFont="1" applyFill="1" applyBorder="1" applyAlignment="1" applyProtection="1">
      <alignment horizontal="left" vertical="center"/>
    </xf>
    <xf numFmtId="0" fontId="8" fillId="0" borderId="28" xfId="0" applyNumberFormat="1" applyFont="1" applyFill="1" applyBorder="1" applyAlignment="1" applyProtection="1">
      <alignment horizontal="left" vertical="center"/>
    </xf>
    <xf numFmtId="49" fontId="8" fillId="0" borderId="29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30" xfId="0" applyNumberFormat="1" applyFont="1" applyFill="1" applyBorder="1" applyAlignment="1" applyProtection="1">
      <alignment horizontal="left" vertical="center"/>
    </xf>
    <xf numFmtId="49" fontId="14" fillId="0" borderId="1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31" xfId="0" applyNumberFormat="1" applyFont="1" applyFill="1" applyBorder="1" applyAlignment="1" applyProtection="1">
      <alignment horizontal="lef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49" fontId="11" fillId="0" borderId="13" xfId="0" applyNumberFormat="1" applyFont="1" applyFill="1" applyBorder="1" applyAlignment="1" applyProtection="1">
      <alignment horizontal="left" vertical="center"/>
    </xf>
    <xf numFmtId="0" fontId="11" fillId="0" borderId="3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49" fontId="11" fillId="0" borderId="33" xfId="0" applyNumberFormat="1" applyFont="1" applyFill="1" applyBorder="1" applyAlignment="1" applyProtection="1">
      <alignment horizontal="left" vertical="center"/>
    </xf>
    <xf numFmtId="0" fontId="11" fillId="0" borderId="34" xfId="0" applyNumberFormat="1" applyFont="1" applyFill="1" applyBorder="1" applyAlignment="1" applyProtection="1">
      <alignment horizontal="left" vertical="center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11" fillId="0" borderId="3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17" fillId="0" borderId="20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selection activeCell="H28" sqref="H27:H28"/>
    </sheetView>
  </sheetViews>
  <sheetFormatPr defaultColWidth="11.42578125" defaultRowHeight="12.75" x14ac:dyDescent="0.2"/>
  <cols>
    <col min="1" max="1" width="12.42578125" customWidth="1"/>
    <col min="2" max="2" width="57.28515625" customWidth="1"/>
    <col min="3" max="3" width="5.7109375" customWidth="1"/>
    <col min="4" max="4" width="10.85546875" customWidth="1"/>
    <col min="5" max="5" width="11.42578125" customWidth="1"/>
    <col min="6" max="6" width="13.140625" customWidth="1"/>
    <col min="7" max="7" width="10.140625" customWidth="1"/>
    <col min="8" max="8" width="20.85546875" customWidth="1"/>
    <col min="9" max="9" width="11.42578125" customWidth="1"/>
    <col min="10" max="33" width="12.140625" hidden="1" customWidth="1"/>
    <col min="34" max="34" width="15" customWidth="1"/>
  </cols>
  <sheetData>
    <row r="1" spans="1:35" ht="21.95" customHeight="1" thickBot="1" x14ac:dyDescent="0.25">
      <c r="A1" s="47" t="s">
        <v>76</v>
      </c>
      <c r="B1" s="48"/>
      <c r="C1" s="48"/>
      <c r="D1" s="48"/>
      <c r="E1" s="48"/>
      <c r="F1" s="48"/>
      <c r="G1" s="48"/>
      <c r="H1" s="48"/>
    </row>
    <row r="2" spans="1:35" x14ac:dyDescent="0.2">
      <c r="A2" s="49" t="s">
        <v>0</v>
      </c>
      <c r="B2" s="134" t="s">
        <v>89</v>
      </c>
      <c r="C2" s="52" t="s">
        <v>10</v>
      </c>
      <c r="D2" s="53"/>
      <c r="E2" s="52"/>
      <c r="F2" s="53"/>
      <c r="G2" s="52" t="s">
        <v>20</v>
      </c>
      <c r="H2" s="135" t="s">
        <v>80</v>
      </c>
      <c r="I2" s="44"/>
    </row>
    <row r="3" spans="1:35" x14ac:dyDescent="0.2">
      <c r="A3" s="50"/>
      <c r="B3" s="107"/>
      <c r="C3" s="54"/>
      <c r="D3" s="54"/>
      <c r="E3" s="54"/>
      <c r="F3" s="54"/>
      <c r="G3" s="54"/>
      <c r="H3" s="106"/>
      <c r="I3" s="44"/>
    </row>
    <row r="4" spans="1:35" x14ac:dyDescent="0.2">
      <c r="A4" s="51" t="s">
        <v>1</v>
      </c>
      <c r="B4" s="55"/>
      <c r="C4" s="55" t="s">
        <v>11</v>
      </c>
      <c r="D4" s="54"/>
      <c r="E4" s="65"/>
      <c r="F4" s="54"/>
      <c r="G4" s="55" t="s">
        <v>21</v>
      </c>
      <c r="H4" s="67"/>
      <c r="I4" s="44"/>
    </row>
    <row r="5" spans="1:35" x14ac:dyDescent="0.2">
      <c r="A5" s="50"/>
      <c r="B5" s="54"/>
      <c r="C5" s="54"/>
      <c r="D5" s="54"/>
      <c r="E5" s="54"/>
      <c r="F5" s="54"/>
      <c r="G5" s="54"/>
      <c r="H5" s="66"/>
      <c r="I5" s="44"/>
    </row>
    <row r="6" spans="1:35" x14ac:dyDescent="0.2">
      <c r="A6" s="51" t="s">
        <v>2</v>
      </c>
      <c r="B6" s="80" t="s">
        <v>90</v>
      </c>
      <c r="C6" s="55" t="s">
        <v>12</v>
      </c>
      <c r="D6" s="54"/>
      <c r="E6" s="54"/>
      <c r="F6" s="54"/>
      <c r="G6" s="55" t="s">
        <v>22</v>
      </c>
      <c r="H6" s="45"/>
      <c r="I6" s="43"/>
    </row>
    <row r="7" spans="1:35" x14ac:dyDescent="0.2">
      <c r="A7" s="50"/>
      <c r="B7" s="54"/>
      <c r="C7" s="54"/>
      <c r="D7" s="54"/>
      <c r="E7" s="54"/>
      <c r="F7" s="54"/>
      <c r="G7" s="54"/>
      <c r="H7" s="46"/>
      <c r="I7" s="43"/>
      <c r="AH7" s="123"/>
      <c r="AI7" s="123"/>
    </row>
    <row r="8" spans="1:35" x14ac:dyDescent="0.2">
      <c r="A8" s="51" t="s">
        <v>3</v>
      </c>
      <c r="B8" s="55"/>
      <c r="C8" s="55" t="s">
        <v>13</v>
      </c>
      <c r="D8" s="54"/>
      <c r="E8" s="65"/>
      <c r="F8" s="54"/>
      <c r="G8" s="55" t="s">
        <v>23</v>
      </c>
      <c r="H8" s="68"/>
      <c r="I8" s="44"/>
      <c r="AH8" s="136"/>
      <c r="AI8" s="137"/>
    </row>
    <row r="9" spans="1:35" ht="13.5" thickBot="1" x14ac:dyDescent="0.25">
      <c r="A9" s="56"/>
      <c r="B9" s="57"/>
      <c r="C9" s="57"/>
      <c r="D9" s="57"/>
      <c r="E9" s="57"/>
      <c r="F9" s="57"/>
      <c r="G9" s="57"/>
      <c r="H9" s="69"/>
      <c r="I9" s="44"/>
    </row>
    <row r="10" spans="1:35" x14ac:dyDescent="0.2">
      <c r="A10" s="1" t="s">
        <v>4</v>
      </c>
      <c r="B10" s="6" t="s">
        <v>4</v>
      </c>
      <c r="C10" s="6" t="s">
        <v>4</v>
      </c>
      <c r="D10" s="6" t="s">
        <v>4</v>
      </c>
      <c r="E10" s="10" t="s">
        <v>16</v>
      </c>
      <c r="F10" s="58" t="s">
        <v>77</v>
      </c>
      <c r="G10" s="59"/>
      <c r="H10" s="60"/>
      <c r="I10" s="16"/>
    </row>
    <row r="11" spans="1:35" x14ac:dyDescent="0.2">
      <c r="A11" s="2" t="s">
        <v>5</v>
      </c>
      <c r="B11" s="7" t="s">
        <v>8</v>
      </c>
      <c r="C11" s="7" t="s">
        <v>14</v>
      </c>
      <c r="D11" s="8" t="s">
        <v>15</v>
      </c>
      <c r="E11" s="11" t="s">
        <v>17</v>
      </c>
      <c r="F11" s="12" t="s">
        <v>18</v>
      </c>
      <c r="G11" s="13" t="s">
        <v>24</v>
      </c>
      <c r="H11" s="14" t="s">
        <v>25</v>
      </c>
      <c r="I11" s="16"/>
      <c r="L11" s="18" t="s">
        <v>26</v>
      </c>
      <c r="M11" s="18" t="s">
        <v>27</v>
      </c>
      <c r="N11" s="18" t="s">
        <v>29</v>
      </c>
      <c r="O11" s="18" t="s">
        <v>30</v>
      </c>
      <c r="P11" s="18" t="s">
        <v>31</v>
      </c>
      <c r="Q11" s="18" t="s">
        <v>32</v>
      </c>
      <c r="R11" s="18" t="s">
        <v>33</v>
      </c>
      <c r="S11" s="18" t="s">
        <v>34</v>
      </c>
      <c r="T11" s="18" t="s">
        <v>35</v>
      </c>
    </row>
    <row r="12" spans="1:35" x14ac:dyDescent="0.2">
      <c r="A12" s="3"/>
      <c r="B12" s="61" t="s">
        <v>9</v>
      </c>
      <c r="C12" s="62"/>
      <c r="D12" s="62"/>
      <c r="E12" s="62"/>
      <c r="F12" s="19">
        <f>SUM(F14:F18)</f>
        <v>0</v>
      </c>
      <c r="G12" s="19">
        <f>SUM(G15:G18)</f>
        <v>0</v>
      </c>
      <c r="H12" s="19">
        <f>F12+G12</f>
        <v>0</v>
      </c>
      <c r="L12" s="21">
        <f>IF(M12="PR",H12,SUM(K15:K18))</f>
        <v>0</v>
      </c>
      <c r="M12" s="18" t="s">
        <v>28</v>
      </c>
      <c r="N12" s="21">
        <f>IF(M12="HS",F12,0)</f>
        <v>0</v>
      </c>
      <c r="O12" s="21">
        <f>IF(M12="HS",G12-L12,0)</f>
        <v>0</v>
      </c>
      <c r="P12" s="21">
        <f>IF(M12="PS",F12,0)</f>
        <v>0</v>
      </c>
      <c r="Q12" s="21">
        <f>IF(M12="PS",G12-L12,0)</f>
        <v>0</v>
      </c>
      <c r="R12" s="21">
        <f>IF(M12="MP",F12,0)</f>
        <v>0</v>
      </c>
      <c r="S12" s="21">
        <f>IF(M12="MP",G12-L12,0)</f>
        <v>0</v>
      </c>
      <c r="T12" s="21">
        <f>IF(M12="OM",F12,0)</f>
        <v>0</v>
      </c>
      <c r="U12" s="18"/>
      <c r="AE12" s="21">
        <f>SUM(V15:V18)</f>
        <v>0</v>
      </c>
      <c r="AF12" s="21">
        <f>SUM(W15:W18)</f>
        <v>0</v>
      </c>
      <c r="AG12" s="21">
        <f>SUM(X15:X18)</f>
        <v>0</v>
      </c>
    </row>
    <row r="14" spans="1:35" x14ac:dyDescent="0.2">
      <c r="A14" s="35" t="s">
        <v>6</v>
      </c>
      <c r="B14" s="40" t="s">
        <v>81</v>
      </c>
      <c r="C14" s="4" t="s">
        <v>78</v>
      </c>
      <c r="D14" s="9">
        <v>20</v>
      </c>
      <c r="E14" s="9">
        <v>0</v>
      </c>
      <c r="F14" s="9">
        <f t="shared" ref="F14" si="0">ROUND(D14*AA14,2)</f>
        <v>0</v>
      </c>
      <c r="G14" s="9">
        <f t="shared" ref="G14" si="1">H14-F14</f>
        <v>0</v>
      </c>
      <c r="H14" s="9">
        <f t="shared" ref="H14:H16" si="2">ROUND(D14*E14,2)</f>
        <v>0</v>
      </c>
      <c r="J14" s="17" t="s">
        <v>6</v>
      </c>
      <c r="K14" s="9">
        <f>IF(J14="5",G14,0)</f>
        <v>0</v>
      </c>
      <c r="V14" s="9">
        <f>IF(Z14=0,H14,0)</f>
        <v>0</v>
      </c>
      <c r="W14" s="9">
        <f>IF(Z14=10,H14,0)</f>
        <v>0</v>
      </c>
      <c r="X14" s="9">
        <f>IF(Z14=20,H14,0)</f>
        <v>0</v>
      </c>
      <c r="Z14" s="9">
        <v>20</v>
      </c>
      <c r="AA14" s="9">
        <f>E14*1</f>
        <v>0</v>
      </c>
      <c r="AB14" s="9">
        <f>E14*(1-1)</f>
        <v>0</v>
      </c>
    </row>
    <row r="15" spans="1:35" x14ac:dyDescent="0.2">
      <c r="A15" s="35" t="s">
        <v>7</v>
      </c>
      <c r="B15" s="38" t="s">
        <v>82</v>
      </c>
      <c r="C15" s="40" t="s">
        <v>83</v>
      </c>
      <c r="D15" s="9">
        <v>1</v>
      </c>
      <c r="E15" s="9">
        <v>0</v>
      </c>
      <c r="F15" s="9">
        <f>E15*D15</f>
        <v>0</v>
      </c>
      <c r="G15" s="9">
        <v>0</v>
      </c>
      <c r="H15" s="9">
        <f t="shared" si="2"/>
        <v>0</v>
      </c>
      <c r="J15" s="17" t="s">
        <v>6</v>
      </c>
      <c r="K15" s="9">
        <f>IF(J15="5",G15,0)</f>
        <v>0</v>
      </c>
      <c r="V15" s="9">
        <f>IF(Z15=0,H15,0)</f>
        <v>0</v>
      </c>
      <c r="W15" s="9">
        <f>IF(Z15=10,H15,0)</f>
        <v>0</v>
      </c>
      <c r="X15" s="9">
        <f>IF(Z15=20,H15,0)</f>
        <v>0</v>
      </c>
      <c r="Z15" s="9">
        <v>20</v>
      </c>
      <c r="AA15" s="9">
        <f>E15*1</f>
        <v>0</v>
      </c>
      <c r="AB15" s="9">
        <f>E15*(1-1)</f>
        <v>0</v>
      </c>
    </row>
    <row r="16" spans="1:35" x14ac:dyDescent="0.2">
      <c r="A16" s="35" t="s">
        <v>79</v>
      </c>
      <c r="B16" s="39" t="s">
        <v>84</v>
      </c>
      <c r="C16" s="4" t="s">
        <v>73</v>
      </c>
      <c r="D16" s="9">
        <v>870</v>
      </c>
      <c r="E16" s="9">
        <v>0</v>
      </c>
      <c r="F16" s="9">
        <f>E16*D16</f>
        <v>0</v>
      </c>
      <c r="G16" s="9">
        <v>0</v>
      </c>
      <c r="H16" s="9">
        <f t="shared" si="2"/>
        <v>0</v>
      </c>
      <c r="J16" s="17"/>
      <c r="K16" s="9"/>
      <c r="V16" s="9"/>
      <c r="W16" s="9"/>
      <c r="X16" s="9"/>
      <c r="Z16" s="9"/>
      <c r="AA16" s="9"/>
      <c r="AB16" s="9"/>
    </row>
    <row r="17" spans="1:28" x14ac:dyDescent="0.2">
      <c r="A17" s="35" t="s">
        <v>85</v>
      </c>
      <c r="B17" s="37" t="s">
        <v>86</v>
      </c>
      <c r="C17" s="37" t="s">
        <v>73</v>
      </c>
      <c r="D17" s="9">
        <v>870</v>
      </c>
      <c r="E17" s="9">
        <v>0</v>
      </c>
      <c r="F17" s="9">
        <f>E17*D17</f>
        <v>0</v>
      </c>
      <c r="G17" s="9">
        <v>0</v>
      </c>
      <c r="H17" s="9">
        <f>ROUND(D17*E17,2)</f>
        <v>0</v>
      </c>
      <c r="J17" s="17" t="s">
        <v>6</v>
      </c>
      <c r="K17" s="9">
        <f t="shared" ref="K17:K18" si="3">IF(J17="5",G17,0)</f>
        <v>0</v>
      </c>
      <c r="V17" s="9">
        <f t="shared" ref="V17:V18" si="4">IF(Z17=0,H17,0)</f>
        <v>0</v>
      </c>
      <c r="W17" s="9">
        <f t="shared" ref="W17:W18" si="5">IF(Z17=10,H17,0)</f>
        <v>0</v>
      </c>
      <c r="X17" s="9">
        <f t="shared" ref="X17:X18" si="6">IF(Z17=20,H17,0)</f>
        <v>0</v>
      </c>
      <c r="Z17" s="9">
        <v>20</v>
      </c>
      <c r="AA17" s="9">
        <f t="shared" ref="AA17:AA18" si="7">E17*1</f>
        <v>0</v>
      </c>
      <c r="AB17" s="9">
        <f t="shared" ref="AB17:AB18" si="8">E17*(1-1)</f>
        <v>0</v>
      </c>
    </row>
    <row r="18" spans="1:28" x14ac:dyDescent="0.2">
      <c r="A18" s="35"/>
      <c r="B18" s="37"/>
      <c r="C18" s="37"/>
      <c r="D18" s="9"/>
      <c r="E18" s="9"/>
      <c r="F18" s="9"/>
      <c r="G18" s="9"/>
      <c r="H18" s="9"/>
      <c r="J18" s="17" t="s">
        <v>6</v>
      </c>
      <c r="K18" s="9">
        <f t="shared" si="3"/>
        <v>0</v>
      </c>
      <c r="V18" s="9">
        <f t="shared" si="4"/>
        <v>0</v>
      </c>
      <c r="W18" s="9">
        <f t="shared" si="5"/>
        <v>0</v>
      </c>
      <c r="X18" s="9">
        <f t="shared" si="6"/>
        <v>0</v>
      </c>
      <c r="Z18" s="9">
        <v>20</v>
      </c>
      <c r="AA18" s="9">
        <f t="shared" si="7"/>
        <v>0</v>
      </c>
      <c r="AB18" s="9">
        <f t="shared" si="8"/>
        <v>0</v>
      </c>
    </row>
    <row r="19" spans="1:28" x14ac:dyDescent="0.2">
      <c r="A19" s="35"/>
      <c r="B19" s="36"/>
      <c r="C19" s="36"/>
      <c r="D19" s="9"/>
      <c r="E19" s="9"/>
      <c r="F19" s="9"/>
      <c r="G19" s="9"/>
      <c r="H19" s="9"/>
      <c r="J19" s="17"/>
      <c r="K19" s="9"/>
      <c r="V19" s="9"/>
      <c r="W19" s="9"/>
      <c r="X19" s="9"/>
      <c r="Z19" s="9"/>
      <c r="AA19" s="9"/>
      <c r="AB19" s="9"/>
    </row>
    <row r="20" spans="1:28" x14ac:dyDescent="0.2">
      <c r="A20" s="5"/>
      <c r="B20" s="5"/>
      <c r="C20" s="5"/>
      <c r="D20" s="5"/>
      <c r="E20" s="5"/>
      <c r="F20" s="63" t="s">
        <v>19</v>
      </c>
      <c r="G20" s="64"/>
      <c r="H20" s="20">
        <f>H12</f>
        <v>0</v>
      </c>
      <c r="V20" s="22">
        <f>SUM(V15:V18)</f>
        <v>0</v>
      </c>
      <c r="W20" s="22">
        <f>SUM(W15:W18)</f>
        <v>0</v>
      </c>
      <c r="X20" s="22">
        <f>SUM(X15:X18)</f>
        <v>0</v>
      </c>
    </row>
    <row r="22" spans="1:28" x14ac:dyDescent="0.2">
      <c r="B22" s="42"/>
    </row>
  </sheetData>
  <mergeCells count="27">
    <mergeCell ref="F10:H10"/>
    <mergeCell ref="B12:E12"/>
    <mergeCell ref="F20:G20"/>
    <mergeCell ref="E2:F3"/>
    <mergeCell ref="E4:F5"/>
    <mergeCell ref="E6:F7"/>
    <mergeCell ref="E8:F9"/>
    <mergeCell ref="G8:G9"/>
    <mergeCell ref="H2:H3"/>
    <mergeCell ref="H4:H5"/>
    <mergeCell ref="H8:H9"/>
    <mergeCell ref="C8:D9"/>
    <mergeCell ref="A8:A9"/>
    <mergeCell ref="B2:B3"/>
    <mergeCell ref="B4:B5"/>
    <mergeCell ref="B6:B7"/>
    <mergeCell ref="B8:B9"/>
    <mergeCell ref="A1:H1"/>
    <mergeCell ref="A2:A3"/>
    <mergeCell ref="A4:A5"/>
    <mergeCell ref="A6:A7"/>
    <mergeCell ref="C2:D3"/>
    <mergeCell ref="C4:D5"/>
    <mergeCell ref="C6:D7"/>
    <mergeCell ref="G2:G3"/>
    <mergeCell ref="G4:G5"/>
    <mergeCell ref="G6:G7"/>
  </mergeCells>
  <phoneticPr fontId="1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M24" sqref="M24"/>
    </sheetView>
  </sheetViews>
  <sheetFormatPr defaultColWidth="11.42578125" defaultRowHeight="12.75" x14ac:dyDescent="0.2"/>
  <cols>
    <col min="1" max="1" width="11" customWidth="1"/>
    <col min="2" max="2" width="11.85546875" customWidth="1"/>
    <col min="3" max="3" width="21.7109375" customWidth="1"/>
    <col min="4" max="4" width="17.28515625" customWidth="1"/>
    <col min="5" max="5" width="14" customWidth="1"/>
    <col min="6" max="6" width="22.5703125" customWidth="1"/>
    <col min="7" max="7" width="12" customWidth="1"/>
    <col min="8" max="8" width="11.85546875" customWidth="1"/>
    <col min="9" max="9" width="24" customWidth="1"/>
  </cols>
  <sheetData>
    <row r="1" spans="1:11" ht="28.7" customHeight="1" x14ac:dyDescent="0.2">
      <c r="A1" s="138" t="s">
        <v>91</v>
      </c>
      <c r="B1" s="70"/>
      <c r="C1" s="70"/>
      <c r="D1" s="70"/>
      <c r="E1" s="70"/>
      <c r="F1" s="70"/>
      <c r="G1" s="70"/>
      <c r="H1" s="70"/>
      <c r="I1" s="70"/>
    </row>
    <row r="2" spans="1:11" ht="30" customHeight="1" x14ac:dyDescent="0.2">
      <c r="A2" s="71" t="s">
        <v>0</v>
      </c>
      <c r="B2" s="72"/>
      <c r="C2" s="127" t="s">
        <v>87</v>
      </c>
      <c r="D2" s="128"/>
      <c r="E2" s="75" t="s">
        <v>20</v>
      </c>
      <c r="F2" s="130" t="s">
        <v>80</v>
      </c>
      <c r="G2" s="131"/>
      <c r="H2" s="75" t="s">
        <v>69</v>
      </c>
      <c r="I2" s="132" t="s">
        <v>88</v>
      </c>
      <c r="J2" s="15"/>
    </row>
    <row r="3" spans="1:11" ht="6.75" hidden="1" customHeight="1" x14ac:dyDescent="0.2">
      <c r="A3" s="73"/>
      <c r="B3" s="54"/>
      <c r="C3" s="41"/>
      <c r="D3" s="41"/>
      <c r="E3" s="54"/>
      <c r="F3" s="79"/>
      <c r="G3" s="79"/>
      <c r="H3" s="54"/>
      <c r="I3" s="133"/>
      <c r="J3" s="15"/>
    </row>
    <row r="4" spans="1:11" x14ac:dyDescent="0.2">
      <c r="A4" s="74" t="s">
        <v>1</v>
      </c>
      <c r="B4" s="54"/>
      <c r="C4" s="55"/>
      <c r="D4" s="54"/>
      <c r="E4" s="55" t="s">
        <v>21</v>
      </c>
      <c r="F4" s="55"/>
      <c r="G4" s="54"/>
      <c r="H4" s="55" t="s">
        <v>69</v>
      </c>
      <c r="I4" s="82"/>
      <c r="J4" s="15"/>
    </row>
    <row r="5" spans="1:11" x14ac:dyDescent="0.2">
      <c r="A5" s="73"/>
      <c r="B5" s="54"/>
      <c r="C5" s="54"/>
      <c r="D5" s="54"/>
      <c r="E5" s="54"/>
      <c r="F5" s="54"/>
      <c r="G5" s="54"/>
      <c r="H5" s="54"/>
      <c r="I5" s="81"/>
      <c r="J5" s="15"/>
    </row>
    <row r="6" spans="1:11" x14ac:dyDescent="0.2">
      <c r="A6" s="74" t="s">
        <v>2</v>
      </c>
      <c r="B6" s="54"/>
      <c r="C6" s="78" t="s">
        <v>90</v>
      </c>
      <c r="D6" s="79"/>
      <c r="E6" s="55" t="s">
        <v>22</v>
      </c>
      <c r="F6" s="80"/>
      <c r="G6" s="54"/>
      <c r="H6" s="55" t="s">
        <v>69</v>
      </c>
      <c r="I6" s="82"/>
      <c r="J6" s="15"/>
    </row>
    <row r="7" spans="1:11" x14ac:dyDescent="0.2">
      <c r="A7" s="73"/>
      <c r="B7" s="54"/>
      <c r="C7" s="79"/>
      <c r="D7" s="79"/>
      <c r="E7" s="54"/>
      <c r="F7" s="54"/>
      <c r="G7" s="54"/>
      <c r="H7" s="54"/>
      <c r="I7" s="81"/>
      <c r="J7" s="15"/>
    </row>
    <row r="8" spans="1:11" x14ac:dyDescent="0.2">
      <c r="A8" s="74" t="s">
        <v>11</v>
      </c>
      <c r="B8" s="54"/>
      <c r="C8" s="65"/>
      <c r="D8" s="54"/>
      <c r="E8" s="55" t="s">
        <v>12</v>
      </c>
      <c r="F8" s="54"/>
      <c r="G8" s="54"/>
      <c r="H8" s="55" t="s">
        <v>70</v>
      </c>
      <c r="I8" s="82"/>
      <c r="J8" s="15"/>
      <c r="K8" s="126"/>
    </row>
    <row r="9" spans="1:11" x14ac:dyDescent="0.2">
      <c r="A9" s="73"/>
      <c r="B9" s="54"/>
      <c r="C9" s="54"/>
      <c r="D9" s="54"/>
      <c r="E9" s="54"/>
      <c r="F9" s="54"/>
      <c r="G9" s="54"/>
      <c r="H9" s="54"/>
      <c r="I9" s="81"/>
      <c r="J9" s="15"/>
    </row>
    <row r="10" spans="1:11" x14ac:dyDescent="0.2">
      <c r="A10" s="74" t="s">
        <v>3</v>
      </c>
      <c r="B10" s="54"/>
      <c r="C10" s="55"/>
      <c r="D10" s="54"/>
      <c r="E10" s="55" t="s">
        <v>23</v>
      </c>
      <c r="F10" s="55"/>
      <c r="G10" s="54"/>
      <c r="H10" s="55" t="s">
        <v>71</v>
      </c>
      <c r="I10" s="83">
        <v>45026</v>
      </c>
      <c r="J10" s="15"/>
    </row>
    <row r="11" spans="1:11" x14ac:dyDescent="0.2">
      <c r="A11" s="76"/>
      <c r="B11" s="77"/>
      <c r="C11" s="77"/>
      <c r="D11" s="77"/>
      <c r="E11" s="77"/>
      <c r="F11" s="77"/>
      <c r="G11" s="77"/>
      <c r="H11" s="77"/>
      <c r="I11" s="84"/>
      <c r="J11" s="15"/>
    </row>
    <row r="12" spans="1:11" ht="23.45" customHeight="1" x14ac:dyDescent="0.2">
      <c r="A12" s="85" t="s">
        <v>36</v>
      </c>
      <c r="B12" s="86"/>
      <c r="C12" s="86"/>
      <c r="D12" s="86"/>
      <c r="E12" s="86"/>
      <c r="F12" s="86"/>
      <c r="G12" s="86"/>
      <c r="H12" s="86"/>
      <c r="I12" s="86"/>
      <c r="K12" s="129"/>
    </row>
    <row r="13" spans="1:11" ht="26.45" customHeight="1" x14ac:dyDescent="0.2">
      <c r="A13" s="23" t="s">
        <v>37</v>
      </c>
      <c r="B13" s="87" t="s">
        <v>48</v>
      </c>
      <c r="C13" s="88"/>
      <c r="D13" s="23" t="s">
        <v>50</v>
      </c>
      <c r="E13" s="87" t="s">
        <v>57</v>
      </c>
      <c r="F13" s="88"/>
      <c r="G13" s="23" t="s">
        <v>58</v>
      </c>
      <c r="H13" s="87" t="s">
        <v>72</v>
      </c>
      <c r="I13" s="88"/>
      <c r="J13" s="15"/>
    </row>
    <row r="14" spans="1:11" ht="15.2" customHeight="1" x14ac:dyDescent="0.2">
      <c r="A14" s="24" t="s">
        <v>38</v>
      </c>
      <c r="B14" s="29" t="s">
        <v>49</v>
      </c>
      <c r="C14" s="32">
        <f>SUM('Stavební rozpočet'!N12:N18)</f>
        <v>0</v>
      </c>
      <c r="D14" s="91" t="s">
        <v>51</v>
      </c>
      <c r="E14" s="92"/>
      <c r="F14" s="32">
        <v>0</v>
      </c>
      <c r="G14" s="91" t="s">
        <v>59</v>
      </c>
      <c r="H14" s="92"/>
      <c r="I14" s="32">
        <v>0</v>
      </c>
      <c r="J14" s="15"/>
    </row>
    <row r="15" spans="1:11" ht="15.2" customHeight="1" x14ac:dyDescent="0.2">
      <c r="A15" s="25"/>
      <c r="B15" s="29" t="s">
        <v>24</v>
      </c>
      <c r="C15" s="32">
        <f>SUM('Stavební rozpočet'!O12:O18)</f>
        <v>0</v>
      </c>
      <c r="D15" s="91" t="s">
        <v>52</v>
      </c>
      <c r="E15" s="92"/>
      <c r="F15" s="32">
        <v>0</v>
      </c>
      <c r="G15" s="91" t="s">
        <v>60</v>
      </c>
      <c r="H15" s="92"/>
      <c r="I15" s="32">
        <v>0</v>
      </c>
      <c r="J15" s="15"/>
    </row>
    <row r="16" spans="1:11" ht="15.2" customHeight="1" x14ac:dyDescent="0.2">
      <c r="A16" s="24" t="s">
        <v>39</v>
      </c>
      <c r="B16" s="29" t="s">
        <v>49</v>
      </c>
      <c r="C16" s="32">
        <f>SUM('Stavební rozpočet'!P12:P18)</f>
        <v>0</v>
      </c>
      <c r="D16" s="91" t="s">
        <v>53</v>
      </c>
      <c r="E16" s="92"/>
      <c r="F16" s="32">
        <v>0</v>
      </c>
      <c r="G16" s="91" t="s">
        <v>61</v>
      </c>
      <c r="H16" s="92"/>
      <c r="I16" s="32">
        <v>0</v>
      </c>
      <c r="J16" s="15"/>
    </row>
    <row r="17" spans="1:10" ht="15.2" customHeight="1" x14ac:dyDescent="0.2">
      <c r="A17" s="25"/>
      <c r="B17" s="29" t="s">
        <v>24</v>
      </c>
      <c r="C17" s="32">
        <f>SUM('Stavební rozpočet'!Q12:Q18)</f>
        <v>0</v>
      </c>
      <c r="D17" s="91"/>
      <c r="E17" s="92"/>
      <c r="F17" s="33"/>
      <c r="G17" s="91" t="s">
        <v>62</v>
      </c>
      <c r="H17" s="92"/>
      <c r="I17" s="32">
        <v>0</v>
      </c>
      <c r="J17" s="15"/>
    </row>
    <row r="18" spans="1:10" ht="15.2" customHeight="1" x14ac:dyDescent="0.2">
      <c r="A18" s="24" t="s">
        <v>40</v>
      </c>
      <c r="B18" s="29" t="s">
        <v>49</v>
      </c>
      <c r="C18" s="32">
        <f>SUM('Stavební rozpočet'!R12:R18)</f>
        <v>0</v>
      </c>
      <c r="D18" s="91"/>
      <c r="E18" s="92"/>
      <c r="F18" s="33"/>
      <c r="G18" s="91" t="s">
        <v>63</v>
      </c>
      <c r="H18" s="92"/>
      <c r="I18" s="32">
        <v>0</v>
      </c>
      <c r="J18" s="15"/>
    </row>
    <row r="19" spans="1:10" ht="15.2" customHeight="1" x14ac:dyDescent="0.2">
      <c r="A19" s="25"/>
      <c r="B19" s="29" t="s">
        <v>24</v>
      </c>
      <c r="C19" s="32">
        <f>SUM('Stavební rozpočet'!S12:S18)</f>
        <v>0</v>
      </c>
      <c r="D19" s="91"/>
      <c r="E19" s="92"/>
      <c r="F19" s="33"/>
      <c r="G19" s="91" t="s">
        <v>64</v>
      </c>
      <c r="H19" s="92"/>
      <c r="I19" s="32">
        <v>0</v>
      </c>
      <c r="J19" s="15"/>
    </row>
    <row r="20" spans="1:10" ht="15.2" customHeight="1" x14ac:dyDescent="0.2">
      <c r="A20" s="89" t="s">
        <v>41</v>
      </c>
      <c r="B20" s="90"/>
      <c r="C20" s="32">
        <f>SUM('Stavební rozpočet'!T12:T18)</f>
        <v>0</v>
      </c>
      <c r="D20" s="91"/>
      <c r="E20" s="92"/>
      <c r="F20" s="33"/>
      <c r="G20" s="91"/>
      <c r="H20" s="92"/>
      <c r="I20" s="33"/>
      <c r="J20" s="15"/>
    </row>
    <row r="21" spans="1:10" ht="15.2" customHeight="1" x14ac:dyDescent="0.2">
      <c r="A21" s="89" t="s">
        <v>42</v>
      </c>
      <c r="B21" s="90"/>
      <c r="C21" s="32">
        <f>SUM('Stavební rozpočet'!L12:L18)</f>
        <v>0</v>
      </c>
      <c r="D21" s="91"/>
      <c r="E21" s="92"/>
      <c r="F21" s="33"/>
      <c r="G21" s="91"/>
      <c r="H21" s="92"/>
      <c r="I21" s="33"/>
      <c r="J21" s="15"/>
    </row>
    <row r="22" spans="1:10" ht="16.7" customHeight="1" x14ac:dyDescent="0.2">
      <c r="A22" s="89" t="s">
        <v>43</v>
      </c>
      <c r="B22" s="90"/>
      <c r="C22" s="32">
        <f>SUM(C14:C21)</f>
        <v>0</v>
      </c>
      <c r="D22" s="89" t="s">
        <v>54</v>
      </c>
      <c r="E22" s="90"/>
      <c r="F22" s="32">
        <f>SUM(F14:F21)</f>
        <v>0</v>
      </c>
      <c r="G22" s="89" t="s">
        <v>65</v>
      </c>
      <c r="H22" s="90"/>
      <c r="I22" s="32">
        <f>SUM(I14:I21)</f>
        <v>0</v>
      </c>
      <c r="J22" s="15"/>
    </row>
    <row r="23" spans="1:10" x14ac:dyDescent="0.2">
      <c r="A23" s="26"/>
      <c r="B23" s="26"/>
      <c r="C23" s="26"/>
      <c r="D23" s="5"/>
      <c r="E23" s="5"/>
      <c r="F23" s="5"/>
      <c r="G23" s="5"/>
      <c r="H23" s="5"/>
      <c r="I23" s="5"/>
    </row>
    <row r="24" spans="1:10" ht="15.2" customHeight="1" x14ac:dyDescent="0.2">
      <c r="A24" s="93" t="s">
        <v>44</v>
      </c>
      <c r="B24" s="94"/>
      <c r="C24" s="34">
        <f>SUM('Stavební rozpočet'!V12:V18)</f>
        <v>0</v>
      </c>
      <c r="D24" s="30"/>
      <c r="E24" s="31"/>
      <c r="F24" s="31"/>
      <c r="G24" s="31"/>
      <c r="H24" s="31"/>
      <c r="I24" s="31"/>
    </row>
    <row r="25" spans="1:10" ht="15.2" customHeight="1" x14ac:dyDescent="0.2">
      <c r="A25" s="93" t="s">
        <v>45</v>
      </c>
      <c r="B25" s="94"/>
      <c r="C25" s="34">
        <f>SUM('Stavební rozpočet'!W12:W18)</f>
        <v>0</v>
      </c>
      <c r="D25" s="93" t="s">
        <v>55</v>
      </c>
      <c r="E25" s="94"/>
      <c r="F25" s="34">
        <f>ROUND(C25*(10/100),2)</f>
        <v>0</v>
      </c>
      <c r="G25" s="93" t="s">
        <v>66</v>
      </c>
      <c r="H25" s="94"/>
      <c r="I25" s="34">
        <f>SUM(C24:C26)</f>
        <v>0</v>
      </c>
      <c r="J25" s="15"/>
    </row>
    <row r="26" spans="1:10" ht="15.2" customHeight="1" x14ac:dyDescent="0.2">
      <c r="A26" s="93" t="s">
        <v>74</v>
      </c>
      <c r="B26" s="94"/>
      <c r="C26" s="34">
        <f>C22</f>
        <v>0</v>
      </c>
      <c r="D26" s="93" t="s">
        <v>75</v>
      </c>
      <c r="E26" s="94"/>
      <c r="F26" s="34">
        <f>ROUND(C26*(21/100),2)</f>
        <v>0</v>
      </c>
      <c r="G26" s="93" t="s">
        <v>67</v>
      </c>
      <c r="H26" s="94"/>
      <c r="I26" s="34">
        <f>SUM(F25:F26)+I25</f>
        <v>0</v>
      </c>
      <c r="J26" s="15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10" ht="14.45" customHeight="1" x14ac:dyDescent="0.2">
      <c r="A28" s="98" t="s">
        <v>46</v>
      </c>
      <c r="B28" s="99"/>
      <c r="C28" s="100"/>
      <c r="D28" s="98" t="s">
        <v>56</v>
      </c>
      <c r="E28" s="99"/>
      <c r="F28" s="100"/>
      <c r="G28" s="98" t="s">
        <v>68</v>
      </c>
      <c r="H28" s="99"/>
      <c r="I28" s="100"/>
      <c r="J28" s="16"/>
    </row>
    <row r="29" spans="1:10" ht="14.45" customHeight="1" x14ac:dyDescent="0.2">
      <c r="A29" s="104"/>
      <c r="B29" s="102"/>
      <c r="C29" s="103"/>
      <c r="D29" s="101" t="s">
        <v>80</v>
      </c>
      <c r="E29" s="102"/>
      <c r="F29" s="103"/>
      <c r="G29" s="104"/>
      <c r="H29" s="102"/>
      <c r="I29" s="103"/>
      <c r="J29" s="16"/>
    </row>
    <row r="30" spans="1:10" ht="14.45" customHeight="1" x14ac:dyDescent="0.2">
      <c r="A30" s="101"/>
      <c r="B30" s="102"/>
      <c r="C30" s="103"/>
      <c r="D30" s="104"/>
      <c r="E30" s="102"/>
      <c r="F30" s="103"/>
      <c r="G30" s="104"/>
      <c r="H30" s="102"/>
      <c r="I30" s="103"/>
      <c r="J30" s="16"/>
    </row>
    <row r="31" spans="1:10" ht="14.45" customHeight="1" x14ac:dyDescent="0.2">
      <c r="A31" s="104"/>
      <c r="B31" s="102"/>
      <c r="C31" s="103"/>
      <c r="D31" s="104"/>
      <c r="E31" s="102"/>
      <c r="F31" s="103"/>
      <c r="G31" s="105"/>
      <c r="H31" s="79"/>
      <c r="I31" s="106"/>
      <c r="J31" s="16"/>
    </row>
    <row r="32" spans="1:10" ht="14.45" customHeight="1" x14ac:dyDescent="0.2">
      <c r="A32" s="95" t="s">
        <v>47</v>
      </c>
      <c r="B32" s="96"/>
      <c r="C32" s="97"/>
      <c r="D32" s="95" t="s">
        <v>47</v>
      </c>
      <c r="E32" s="96"/>
      <c r="F32" s="97"/>
      <c r="G32" s="95" t="s">
        <v>47</v>
      </c>
      <c r="H32" s="96"/>
      <c r="I32" s="97"/>
      <c r="J32" s="16"/>
    </row>
    <row r="33" spans="1:9" x14ac:dyDescent="0.2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78">
    <mergeCell ref="G32:I32"/>
    <mergeCell ref="G28:I28"/>
    <mergeCell ref="G29:I29"/>
    <mergeCell ref="G30:I30"/>
    <mergeCell ref="G31:I31"/>
    <mergeCell ref="A32:C32"/>
    <mergeCell ref="D28:F28"/>
    <mergeCell ref="D29:F29"/>
    <mergeCell ref="D30:F30"/>
    <mergeCell ref="D31:F31"/>
    <mergeCell ref="D32:F32"/>
    <mergeCell ref="A28:C28"/>
    <mergeCell ref="A29:C29"/>
    <mergeCell ref="A30:C30"/>
    <mergeCell ref="A31:C31"/>
    <mergeCell ref="A24:B24"/>
    <mergeCell ref="A22:B22"/>
    <mergeCell ref="D21:E21"/>
    <mergeCell ref="D22:E22"/>
    <mergeCell ref="A21:B21"/>
    <mergeCell ref="A25:B25"/>
    <mergeCell ref="A26:B26"/>
    <mergeCell ref="D25:E25"/>
    <mergeCell ref="D26:E26"/>
    <mergeCell ref="G25:H25"/>
    <mergeCell ref="G26:H26"/>
    <mergeCell ref="D16:E16"/>
    <mergeCell ref="D17:E17"/>
    <mergeCell ref="D18:E18"/>
    <mergeCell ref="G21:H21"/>
    <mergeCell ref="G22:H22"/>
    <mergeCell ref="A12:I12"/>
    <mergeCell ref="B13:C13"/>
    <mergeCell ref="E13:F13"/>
    <mergeCell ref="H13:I13"/>
    <mergeCell ref="A20:B20"/>
    <mergeCell ref="G14:H14"/>
    <mergeCell ref="G15:H15"/>
    <mergeCell ref="G16:H16"/>
    <mergeCell ref="G17:H17"/>
    <mergeCell ref="G18:H18"/>
    <mergeCell ref="G19:H19"/>
    <mergeCell ref="G20:H20"/>
    <mergeCell ref="D19:E19"/>
    <mergeCell ref="D20:E20"/>
    <mergeCell ref="D14:E14"/>
    <mergeCell ref="D15:E15"/>
    <mergeCell ref="H8:H9"/>
    <mergeCell ref="H10:H11"/>
    <mergeCell ref="I2:I3"/>
    <mergeCell ref="I4:I5"/>
    <mergeCell ref="I6:I7"/>
    <mergeCell ref="I8:I9"/>
    <mergeCell ref="I10:I11"/>
    <mergeCell ref="E8:E9"/>
    <mergeCell ref="E10:E11"/>
    <mergeCell ref="F2:G3"/>
    <mergeCell ref="F4:G5"/>
    <mergeCell ref="F6:G7"/>
    <mergeCell ref="F8:G9"/>
    <mergeCell ref="F10:G11"/>
    <mergeCell ref="A8:B9"/>
    <mergeCell ref="A10:B11"/>
    <mergeCell ref="C4:D5"/>
    <mergeCell ref="C6:D7"/>
    <mergeCell ref="C8:D9"/>
    <mergeCell ref="C10:D11"/>
    <mergeCell ref="A1:I1"/>
    <mergeCell ref="A2:B3"/>
    <mergeCell ref="A4:B5"/>
    <mergeCell ref="A6:B7"/>
    <mergeCell ref="E2:E3"/>
    <mergeCell ref="E4:E5"/>
    <mergeCell ref="E6:E7"/>
    <mergeCell ref="H2:H3"/>
    <mergeCell ref="H4:H5"/>
    <mergeCell ref="H6:H7"/>
    <mergeCell ref="C2:D2"/>
  </mergeCells>
  <phoneticPr fontId="10" type="noConversion"/>
  <pageMargins left="0.39370078740157483" right="0.39370078740157483" top="0.98425196850393704" bottom="0.59055118110236227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N14" sqref="M14:N14"/>
    </sheetView>
  </sheetViews>
  <sheetFormatPr defaultRowHeight="12.75" x14ac:dyDescent="0.2"/>
  <cols>
    <col min="3" max="3" width="16.7109375" customWidth="1"/>
    <col min="6" max="6" width="18.7109375" customWidth="1"/>
    <col min="9" max="9" width="36.5703125" customWidth="1"/>
  </cols>
  <sheetData>
    <row r="1" spans="1:9" ht="30" x14ac:dyDescent="0.2">
      <c r="A1" s="108"/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5"/>
      <c r="B2" s="54"/>
      <c r="C2" s="110"/>
      <c r="D2" s="110"/>
      <c r="E2" s="55"/>
      <c r="F2" s="55"/>
      <c r="G2" s="54"/>
      <c r="H2" s="55"/>
      <c r="I2" s="55"/>
    </row>
    <row r="3" spans="1:9" x14ac:dyDescent="0.2">
      <c r="A3" s="54"/>
      <c r="B3" s="54"/>
      <c r="C3" s="41"/>
      <c r="D3" s="41"/>
      <c r="E3" s="54"/>
      <c r="F3" s="54"/>
      <c r="G3" s="54"/>
      <c r="H3" s="54"/>
      <c r="I3" s="54"/>
    </row>
    <row r="4" spans="1:9" x14ac:dyDescent="0.2">
      <c r="A4" s="55"/>
      <c r="B4" s="54"/>
      <c r="C4" s="55"/>
      <c r="D4" s="54"/>
      <c r="E4" s="55"/>
      <c r="F4" s="55"/>
      <c r="G4" s="54"/>
      <c r="H4" s="55"/>
      <c r="I4" s="55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x14ac:dyDescent="0.2">
      <c r="A6" s="55"/>
      <c r="B6" s="54"/>
      <c r="C6" s="78"/>
      <c r="D6" s="79"/>
      <c r="E6" s="55"/>
      <c r="F6" s="80"/>
      <c r="G6" s="54"/>
      <c r="H6" s="55"/>
      <c r="I6" s="55"/>
    </row>
    <row r="7" spans="1:9" x14ac:dyDescent="0.2">
      <c r="A7" s="54"/>
      <c r="B7" s="54"/>
      <c r="C7" s="79"/>
      <c r="D7" s="79"/>
      <c r="E7" s="54"/>
      <c r="F7" s="54"/>
      <c r="G7" s="54"/>
      <c r="H7" s="54"/>
      <c r="I7" s="54"/>
    </row>
    <row r="8" spans="1:9" x14ac:dyDescent="0.2">
      <c r="A8" s="55"/>
      <c r="B8" s="54"/>
      <c r="C8" s="65"/>
      <c r="D8" s="54"/>
      <c r="E8" s="55"/>
      <c r="F8" s="54"/>
      <c r="G8" s="54"/>
      <c r="H8" s="55"/>
      <c r="I8" s="55"/>
    </row>
    <row r="9" spans="1:9" x14ac:dyDescent="0.2">
      <c r="A9" s="54"/>
      <c r="B9" s="54"/>
      <c r="C9" s="54"/>
      <c r="D9" s="54"/>
      <c r="E9" s="54"/>
      <c r="F9" s="54"/>
      <c r="G9" s="54"/>
      <c r="H9" s="54"/>
      <c r="I9" s="54"/>
    </row>
    <row r="10" spans="1:9" x14ac:dyDescent="0.2">
      <c r="A10" s="55"/>
      <c r="B10" s="54"/>
      <c r="C10" s="55"/>
      <c r="D10" s="54"/>
      <c r="E10" s="55"/>
      <c r="F10" s="55"/>
      <c r="G10" s="54"/>
      <c r="H10" s="55"/>
      <c r="I10" s="65"/>
    </row>
    <row r="11" spans="1:9" x14ac:dyDescent="0.2">
      <c r="A11" s="54"/>
      <c r="B11" s="54"/>
      <c r="C11" s="54"/>
      <c r="D11" s="54"/>
      <c r="E11" s="54"/>
      <c r="F11" s="54"/>
      <c r="G11" s="54"/>
      <c r="H11" s="54"/>
      <c r="I11" s="54"/>
    </row>
    <row r="12" spans="1:9" ht="23.25" x14ac:dyDescent="0.2">
      <c r="A12" s="111"/>
      <c r="B12" s="112"/>
      <c r="C12" s="112"/>
      <c r="D12" s="112"/>
      <c r="E12" s="112"/>
      <c r="F12" s="112"/>
      <c r="G12" s="112"/>
      <c r="H12" s="112"/>
      <c r="I12" s="112"/>
    </row>
    <row r="13" spans="1:9" ht="26.25" x14ac:dyDescent="0.2">
      <c r="A13" s="124"/>
      <c r="B13" s="113"/>
      <c r="C13" s="114"/>
      <c r="D13" s="124"/>
      <c r="E13" s="113"/>
      <c r="F13" s="114"/>
      <c r="G13" s="124"/>
      <c r="H13" s="113"/>
      <c r="I13" s="114"/>
    </row>
    <row r="14" spans="1:9" ht="15.75" x14ac:dyDescent="0.2">
      <c r="A14" s="115"/>
      <c r="B14" s="116"/>
      <c r="C14" s="117"/>
      <c r="D14" s="118"/>
      <c r="E14" s="102"/>
      <c r="F14" s="117"/>
      <c r="G14" s="118"/>
      <c r="H14" s="102"/>
      <c r="I14" s="117"/>
    </row>
    <row r="15" spans="1:9" ht="15.75" x14ac:dyDescent="0.2">
      <c r="A15" s="115"/>
      <c r="B15" s="116"/>
      <c r="C15" s="117"/>
      <c r="D15" s="118"/>
      <c r="E15" s="102"/>
      <c r="F15" s="117"/>
      <c r="G15" s="118"/>
      <c r="H15" s="102"/>
      <c r="I15" s="117"/>
    </row>
    <row r="16" spans="1:9" ht="15.75" x14ac:dyDescent="0.2">
      <c r="A16" s="115"/>
      <c r="B16" s="116"/>
      <c r="C16" s="117"/>
      <c r="D16" s="118"/>
      <c r="E16" s="102"/>
      <c r="F16" s="117"/>
      <c r="G16" s="118"/>
      <c r="H16" s="102"/>
      <c r="I16" s="117"/>
    </row>
    <row r="17" spans="1:9" ht="15.75" x14ac:dyDescent="0.2">
      <c r="A17" s="115"/>
      <c r="B17" s="116"/>
      <c r="C17" s="117"/>
      <c r="D17" s="118"/>
      <c r="E17" s="102"/>
      <c r="F17" s="119"/>
      <c r="G17" s="118"/>
      <c r="H17" s="102"/>
      <c r="I17" s="117"/>
    </row>
    <row r="18" spans="1:9" ht="15.75" x14ac:dyDescent="0.2">
      <c r="A18" s="115"/>
      <c r="B18" s="116"/>
      <c r="C18" s="117"/>
      <c r="D18" s="118"/>
      <c r="E18" s="102"/>
      <c r="F18" s="119"/>
      <c r="G18" s="118"/>
      <c r="H18" s="102"/>
      <c r="I18" s="117"/>
    </row>
    <row r="19" spans="1:9" ht="15.75" x14ac:dyDescent="0.2">
      <c r="A19" s="115"/>
      <c r="B19" s="116"/>
      <c r="C19" s="117"/>
      <c r="D19" s="118"/>
      <c r="E19" s="102"/>
      <c r="F19" s="119"/>
      <c r="G19" s="118"/>
      <c r="H19" s="102"/>
      <c r="I19" s="117"/>
    </row>
    <row r="20" spans="1:9" ht="15.75" x14ac:dyDescent="0.2">
      <c r="A20" s="120"/>
      <c r="B20" s="121"/>
      <c r="C20" s="117"/>
      <c r="D20" s="118"/>
      <c r="E20" s="102"/>
      <c r="F20" s="119"/>
      <c r="G20" s="118"/>
      <c r="H20" s="102"/>
      <c r="I20" s="119"/>
    </row>
    <row r="21" spans="1:9" ht="15.75" x14ac:dyDescent="0.2">
      <c r="A21" s="120"/>
      <c r="B21" s="121"/>
      <c r="C21" s="117"/>
      <c r="D21" s="118"/>
      <c r="E21" s="102"/>
      <c r="F21" s="119"/>
      <c r="G21" s="118"/>
      <c r="H21" s="102"/>
      <c r="I21" s="119"/>
    </row>
    <row r="22" spans="1:9" ht="15.75" x14ac:dyDescent="0.2">
      <c r="A22" s="120"/>
      <c r="B22" s="121"/>
      <c r="C22" s="117"/>
      <c r="D22" s="120"/>
      <c r="E22" s="121"/>
      <c r="F22" s="117"/>
      <c r="G22" s="120"/>
      <c r="H22" s="121"/>
      <c r="I22" s="117"/>
    </row>
    <row r="23" spans="1:9" x14ac:dyDescent="0.2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.75" x14ac:dyDescent="0.2">
      <c r="A24" s="120"/>
      <c r="B24" s="121"/>
      <c r="C24" s="125"/>
      <c r="D24" s="44"/>
      <c r="E24" s="44"/>
      <c r="F24" s="44"/>
      <c r="G24" s="44"/>
      <c r="H24" s="44"/>
      <c r="I24" s="44"/>
    </row>
    <row r="25" spans="1:9" ht="15.75" x14ac:dyDescent="0.2">
      <c r="A25" s="120"/>
      <c r="B25" s="121"/>
      <c r="C25" s="125"/>
      <c r="D25" s="120"/>
      <c r="E25" s="121"/>
      <c r="F25" s="125"/>
      <c r="G25" s="120"/>
      <c r="H25" s="121"/>
      <c r="I25" s="125"/>
    </row>
    <row r="26" spans="1:9" ht="15.75" x14ac:dyDescent="0.2">
      <c r="A26" s="120"/>
      <c r="B26" s="121"/>
      <c r="C26" s="125"/>
      <c r="D26" s="120"/>
      <c r="E26" s="121"/>
      <c r="F26" s="125"/>
      <c r="G26" s="120"/>
      <c r="H26" s="121"/>
      <c r="I26" s="125"/>
    </row>
    <row r="27" spans="1:9" x14ac:dyDescent="0.2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15" x14ac:dyDescent="0.2">
      <c r="A28" s="118"/>
      <c r="B28" s="102"/>
      <c r="C28" s="102"/>
      <c r="D28" s="118"/>
      <c r="E28" s="102"/>
      <c r="F28" s="102"/>
      <c r="G28" s="118"/>
      <c r="H28" s="102"/>
      <c r="I28" s="102"/>
    </row>
    <row r="29" spans="1:9" ht="15" x14ac:dyDescent="0.2">
      <c r="A29" s="118"/>
      <c r="B29" s="102"/>
      <c r="C29" s="102"/>
      <c r="D29" s="122"/>
      <c r="E29" s="102"/>
      <c r="F29" s="102"/>
      <c r="G29" s="118"/>
      <c r="H29" s="102"/>
      <c r="I29" s="102"/>
    </row>
    <row r="30" spans="1:9" ht="15" x14ac:dyDescent="0.2">
      <c r="A30" s="122"/>
      <c r="B30" s="102"/>
      <c r="C30" s="102"/>
      <c r="D30" s="118"/>
      <c r="E30" s="102"/>
      <c r="F30" s="102"/>
      <c r="G30" s="118"/>
      <c r="H30" s="102"/>
      <c r="I30" s="102"/>
    </row>
    <row r="31" spans="1:9" ht="15" x14ac:dyDescent="0.2">
      <c r="A31" s="118"/>
      <c r="B31" s="102"/>
      <c r="C31" s="102"/>
      <c r="D31" s="118"/>
      <c r="E31" s="102"/>
      <c r="F31" s="102"/>
      <c r="G31" s="78"/>
      <c r="H31" s="79"/>
      <c r="I31" s="79"/>
    </row>
    <row r="32" spans="1:9" ht="15" x14ac:dyDescent="0.2">
      <c r="A32" s="118"/>
      <c r="B32" s="102"/>
      <c r="C32" s="102"/>
      <c r="D32" s="118"/>
      <c r="E32" s="102"/>
      <c r="F32" s="102"/>
      <c r="G32" s="118"/>
      <c r="H32" s="102"/>
      <c r="I32" s="102"/>
    </row>
    <row r="33" spans="1:9" x14ac:dyDescent="0.2">
      <c r="A33" s="44"/>
      <c r="B33" s="44"/>
      <c r="C33" s="44"/>
      <c r="D33" s="44"/>
      <c r="E33" s="44"/>
      <c r="F33" s="44"/>
      <c r="G33" s="44"/>
      <c r="H33" s="44"/>
      <c r="I33" s="44"/>
    </row>
    <row r="34" spans="1:9" x14ac:dyDescent="0.2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x14ac:dyDescent="0.2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x14ac:dyDescent="0.2">
      <c r="A36" s="123"/>
      <c r="B36" s="123"/>
      <c r="C36" s="123"/>
      <c r="D36" s="123"/>
      <c r="E36" s="123"/>
      <c r="F36" s="123"/>
      <c r="G36" s="123"/>
      <c r="H36" s="123"/>
      <c r="I36" s="123"/>
    </row>
  </sheetData>
  <mergeCells count="77">
    <mergeCell ref="A32:C32"/>
    <mergeCell ref="D32:F32"/>
    <mergeCell ref="G32:I32"/>
    <mergeCell ref="A30:C30"/>
    <mergeCell ref="D30:F30"/>
    <mergeCell ref="G30:I30"/>
    <mergeCell ref="A31:C31"/>
    <mergeCell ref="D31:F31"/>
    <mergeCell ref="G31:I31"/>
    <mergeCell ref="A28:C28"/>
    <mergeCell ref="D28:F28"/>
    <mergeCell ref="G28:I28"/>
    <mergeCell ref="A29:C29"/>
    <mergeCell ref="D29:F29"/>
    <mergeCell ref="G29:I29"/>
    <mergeCell ref="A24:B24"/>
    <mergeCell ref="A25:B25"/>
    <mergeCell ref="D25:E25"/>
    <mergeCell ref="G25:H25"/>
    <mergeCell ref="A26:B26"/>
    <mergeCell ref="D26:E26"/>
    <mergeCell ref="G26:H26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A1:I1"/>
    <mergeCell ref="A2:B3"/>
    <mergeCell ref="E2:E3"/>
    <mergeCell ref="F2:G3"/>
    <mergeCell ref="H2:H3"/>
    <mergeCell ref="I2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Krycí list rozpočtu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Sklenář Pavel</dc:creator>
  <cp:lastModifiedBy>Administrator</cp:lastModifiedBy>
  <cp:lastPrinted>2020-06-27T09:50:35Z</cp:lastPrinted>
  <dcterms:created xsi:type="dcterms:W3CDTF">2010-11-29T08:14:38Z</dcterms:created>
  <dcterms:modified xsi:type="dcterms:W3CDTF">2023-04-15T14:09:19Z</dcterms:modified>
</cp:coreProperties>
</file>